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6330" windowWidth="15120" windowHeight="1500" activeTab="0"/>
  </bookViews>
  <sheets>
    <sheet name="МСУ" sheetId="1" r:id="rId1"/>
  </sheets>
  <definedNames>
    <definedName name="_Otchet_Period_Source__AT_ObjectName">#REF!</definedName>
    <definedName name="_xlnm.Print_Titles" localSheetId="0">'МСУ'!$5:$8</definedName>
    <definedName name="_xlnm.Print_Area" localSheetId="0">'МСУ'!$A$1:$M$435</definedName>
  </definedNames>
  <calcPr fullCalcOnLoad="1"/>
</workbook>
</file>

<file path=xl/sharedStrings.xml><?xml version="1.0" encoding="utf-8"?>
<sst xmlns="http://schemas.openxmlformats.org/spreadsheetml/2006/main" count="1887" uniqueCount="943">
  <si>
    <t>Начальник управления</t>
  </si>
  <si>
    <t>(подпись)</t>
  </si>
  <si>
    <t>(расшифровка подписи)</t>
  </si>
  <si>
    <t>Кузнецова Л.П.</t>
  </si>
  <si>
    <t>УРИ</t>
  </si>
  <si>
    <t>0111</t>
  </si>
  <si>
    <t>870</t>
  </si>
  <si>
    <t xml:space="preserve">по нормативным правовым актам </t>
  </si>
  <si>
    <t>0412</t>
  </si>
  <si>
    <t>0113</t>
  </si>
  <si>
    <t>0409</t>
  </si>
  <si>
    <t>1003</t>
  </si>
  <si>
    <t>0709</t>
  </si>
  <si>
    <t>Нормативное правовое регулирование, определяющее финансовое обеспечение и порядок расходования средств</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</si>
  <si>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</si>
  <si>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</si>
  <si>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</si>
  <si>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гр.1</t>
  </si>
  <si>
    <t>гр.2</t>
  </si>
  <si>
    <t>гр.3</t>
  </si>
  <si>
    <t>гр.4</t>
  </si>
  <si>
    <t>гр.5</t>
  </si>
  <si>
    <t>гр.6</t>
  </si>
  <si>
    <t>гр.7</t>
  </si>
  <si>
    <t>гр.8</t>
  </si>
  <si>
    <t>гр.9</t>
  </si>
  <si>
    <t>гр.10</t>
  </si>
  <si>
    <t>гр.11</t>
  </si>
  <si>
    <t>гр.12</t>
  </si>
  <si>
    <t>Наименование главного распорядителя бюджетных средств</t>
  </si>
  <si>
    <t>Объем средств на исполнение расходного обязательства (тыс.рублей)</t>
  </si>
  <si>
    <t xml:space="preserve">финансовый год +1 </t>
  </si>
  <si>
    <t xml:space="preserve">финансовый год +2 </t>
  </si>
  <si>
    <t xml:space="preserve">Наименование полномочия расходного обязательства </t>
  </si>
  <si>
    <t>Код  бюджетной классификации (Раздел, Подраздел)</t>
  </si>
  <si>
    <t>Код  бюджетной классификации (Код вида расходов)</t>
  </si>
  <si>
    <t>Код  бюджетной классификации (Код целевой статьи расходов)</t>
  </si>
  <si>
    <t>120</t>
  </si>
  <si>
    <t>240</t>
  </si>
  <si>
    <t>850</t>
  </si>
  <si>
    <t>810</t>
  </si>
  <si>
    <t>0405</t>
  </si>
  <si>
    <t>610</t>
  </si>
  <si>
    <t>0707</t>
  </si>
  <si>
    <t>п.3</t>
  </si>
  <si>
    <t>0408</t>
  </si>
  <si>
    <t>Снижение рисков и смягчение последствий ЧС природного и техногенного характера</t>
  </si>
  <si>
    <t>Подпрограмма "Создание условий для занятий физической культурой и спортом лиц с ограниченными возможностями здоровья"</t>
  </si>
  <si>
    <t>630</t>
  </si>
  <si>
    <t>0500000000</t>
  </si>
  <si>
    <t>0800000000</t>
  </si>
  <si>
    <t>0700000000</t>
  </si>
  <si>
    <t>0710000000</t>
  </si>
  <si>
    <t>0720000000</t>
  </si>
  <si>
    <t>0730000000</t>
  </si>
  <si>
    <t>Обеспечение проведения физкультурно-массовых и спортивных мероприятий для лиц с ограниченными возможностями</t>
  </si>
  <si>
    <t>Участие команд и отдельных спортсменов с ограниченными возможностями здоровья в краевых, всероссийских и международных соревнованиях</t>
  </si>
  <si>
    <t>0100000000</t>
  </si>
  <si>
    <t>0200000000</t>
  </si>
  <si>
    <t>0300000000</t>
  </si>
  <si>
    <t>0610000000</t>
  </si>
  <si>
    <t>0620000000</t>
  </si>
  <si>
    <t>0600000000</t>
  </si>
  <si>
    <t>2100000000</t>
  </si>
  <si>
    <t>1000000000</t>
  </si>
  <si>
    <t>1010000000</t>
  </si>
  <si>
    <t>1020000000</t>
  </si>
  <si>
    <t>0702</t>
  </si>
  <si>
    <t>0400000000</t>
  </si>
  <si>
    <t>0701</t>
  </si>
  <si>
    <t>Подпрограмма "Дополнительное образование и воспитание детей"</t>
  </si>
  <si>
    <t>Совершенствование работы с одаренными детьми</t>
  </si>
  <si>
    <t>Обеспечение бесперебойного функционирования зданий (сооружений) муниципальных организаций</t>
  </si>
  <si>
    <t xml:space="preserve">Обновление книжных фондов. Обеспечение модельного стандарта библиотеки </t>
  </si>
  <si>
    <t>0801</t>
  </si>
  <si>
    <t>Организация отдыха детей в каникулярное время</t>
  </si>
  <si>
    <t>0630000000</t>
  </si>
  <si>
    <t>0430000000</t>
  </si>
  <si>
    <t>0420000000</t>
  </si>
  <si>
    <t>0410000000</t>
  </si>
  <si>
    <t>п.2</t>
  </si>
  <si>
    <t>0703</t>
  </si>
  <si>
    <t>Информирование населения об организации перевозок пассажиров автомобильным транспортом</t>
  </si>
  <si>
    <t>Информационное и организационное сопровождение сельскохозяйственных товаропроизводителей</t>
  </si>
  <si>
    <t>1001</t>
  </si>
  <si>
    <t>310</t>
  </si>
  <si>
    <t>0314</t>
  </si>
  <si>
    <t>статья 5</t>
  </si>
  <si>
    <t>Присмотр и уход (город)</t>
  </si>
  <si>
    <t>Присмотр и уход (село)</t>
  </si>
  <si>
    <t>Здоровьесбережение работников сферы образования как условие качества обучения</t>
  </si>
  <si>
    <t>410</t>
  </si>
  <si>
    <t>Муниципальная программа "Совершенствование муниципальной службы в Осинском городском округе"</t>
  </si>
  <si>
    <t>0300200001</t>
  </si>
  <si>
    <t>Муниципальная программа "Улучшение гражданского единства и гармонизации межнациональных отношений на территории Осинского городского округа"</t>
  </si>
  <si>
    <t>1300100010</t>
  </si>
  <si>
    <t>Профилактика межэтнических конфликтов на территории округа</t>
  </si>
  <si>
    <t>Поддержание стабильной общественно-политической обстановки, общественных инициатив и целевых проектов общественных объединений, некоммерческих организаций, направленных на гармонизацию межнациональных отношений в округе</t>
  </si>
  <si>
    <t>1300100020</t>
  </si>
  <si>
    <t>1300100030</t>
  </si>
  <si>
    <t>Формирование позитивного имиджа округа, комфортного для проживания представителей любой национальности и конфессии</t>
  </si>
  <si>
    <t>2100000001</t>
  </si>
  <si>
    <t>0320100025</t>
  </si>
  <si>
    <t>Муниципальная программа «Обеспечение безопасности жизнедеятельности населения и территории Осинского городского округа»</t>
  </si>
  <si>
    <t>Пенсионное обеспечение за выслугу лет</t>
  </si>
  <si>
    <t>2500</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</si>
  <si>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</si>
  <si>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</si>
  <si>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</si>
  <si>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</si>
  <si>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</si>
  <si>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</si>
  <si>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предоставление доплаты за выслугу лет к трудовой пенсии муниципальным служащим за счет средств местного бюджета</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</si>
  <si>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</si>
  <si>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2501</t>
  </si>
  <si>
    <t>2600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</si>
  <si>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</si>
  <si>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</si>
  <si>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3400</t>
  </si>
  <si>
    <t>3401</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</si>
  <si>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 всего</t>
  </si>
  <si>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t>
    </r>
    <r>
      <rPr>
        <b/>
        <sz val="11"/>
        <rFont val="Times New Roman"/>
        <family val="1"/>
      </rPr>
      <t>в городской местности</t>
    </r>
    <r>
      <rPr>
        <sz val="11"/>
        <rFont val="Times New Roman"/>
        <family val="1"/>
      </rPr>
      <t>)</t>
    </r>
  </si>
  <si>
    <t>Условно утвержденные расходы на первый и второй годы планового периода в соответствии с решением о местном бюджете</t>
  </si>
  <si>
    <t>3600</t>
  </si>
  <si>
    <t>владение, пользование и распоряжение имуществом, находящимся в муниципальной собственности городского округа</t>
  </si>
  <si>
    <t>2504</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</si>
  <si>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</si>
  <si>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</si>
  <si>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</si>
  <si>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</si>
  <si>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2517</t>
  </si>
  <si>
    <t>2522</t>
  </si>
  <si>
    <r>
      <t xml:space="preserve">организация предоставления общедоступного и бесплатного </t>
    </r>
    <r>
      <rPr>
        <b/>
        <sz val="11"/>
        <rFont val="Times New Roman"/>
        <family val="1"/>
      </rPr>
      <t xml:space="preserve">дошкольного образования </t>
    </r>
    <r>
      <rPr>
        <sz val="11"/>
        <rFont val="Times New Roman"/>
        <family val="1"/>
      </rPr>
      <t>(за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r>
  </si>
  <si>
    <t>2523</t>
  </si>
  <si>
    <r>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t>
    </r>
    <r>
      <rPr>
        <b/>
        <sz val="11"/>
        <rFont val="Times New Roman"/>
        <family val="1"/>
      </rPr>
      <t xml:space="preserve"> в городской местности</t>
    </r>
    <r>
      <rPr>
        <sz val="11"/>
        <rFont val="Times New Roman"/>
        <family val="1"/>
      </rPr>
      <t>)</t>
    </r>
  </si>
  <si>
    <t>2524</t>
  </si>
  <si>
    <r>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t>
    </r>
    <r>
      <rPr>
        <b/>
        <sz val="11"/>
        <rFont val="Times New Roman"/>
        <family val="1"/>
      </rPr>
      <t xml:space="preserve"> в сельской местности</t>
    </r>
    <r>
      <rPr>
        <sz val="11"/>
        <rFont val="Times New Roman"/>
        <family val="1"/>
      </rPr>
      <t>)</t>
    </r>
  </si>
  <si>
    <t>2525</t>
  </si>
  <si>
    <r>
      <t xml:space="preserve">организация предоставления </t>
    </r>
    <r>
      <rPr>
        <b/>
        <sz val="11"/>
        <rFont val="Times New Roman"/>
        <family val="1"/>
      </rPr>
      <t xml:space="preserve">дополнительного образования </t>
    </r>
    <r>
      <rPr>
        <sz val="11"/>
        <rFont val="Times New Roman"/>
        <family val="1"/>
      </rPr>
      <t>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r>
  </si>
  <si>
    <t>2526</t>
  </si>
  <si>
    <r>
      <t xml:space="preserve">осуществление в пределах своих полномочий мероприятий по обеспечению </t>
    </r>
    <r>
      <rPr>
        <b/>
        <sz val="11"/>
        <rFont val="Times New Roman"/>
        <family val="1"/>
      </rPr>
      <t>организации отдыха детей в каникулярное время</t>
    </r>
    <r>
      <rPr>
        <sz val="11"/>
        <rFont val="Times New Roman"/>
        <family val="1"/>
      </rPr>
      <t>, включая мероприятия по обеспечению безопасности их жизни и здоровья</t>
    </r>
  </si>
  <si>
    <t>2527</t>
  </si>
  <si>
    <r>
      <t xml:space="preserve">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t>
    </r>
    <r>
      <rPr>
        <b/>
        <sz val="11"/>
        <rFont val="Times New Roman"/>
        <family val="1"/>
      </rPr>
      <t>межшкольные учебные комбинаты,</t>
    </r>
    <r>
      <rPr>
        <sz val="11"/>
        <rFont val="Times New Roman"/>
        <family val="1"/>
      </rPr>
      <t xml:space="preserve"> хозяйственные эксплуатационные конторы и другие))</t>
    </r>
  </si>
  <si>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</si>
  <si>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</si>
  <si>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создание условий для организации досуга и обеспечения жителей городского округа услугами организаций культуры</t>
  </si>
  <si>
    <t>2531</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</si>
  <si>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</si>
  <si>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</si>
  <si>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создание условий для расширения рынка сельскохозяйственной продукции, сырья и продовольствия</t>
  </si>
  <si>
    <t>2552</t>
  </si>
  <si>
    <t>содействие развитию малого и среднего предпринимательства</t>
  </si>
  <si>
    <t>2553</t>
  </si>
  <si>
    <t>обеспечение условий для развития на территории городского округа физической культуры, школьного спорта и массового спорта</t>
  </si>
  <si>
    <t>2534</t>
  </si>
  <si>
    <t>организация и осуществление мероприятий по работе с детьми и молодежью в городском округе</t>
  </si>
  <si>
    <t>2555</t>
  </si>
  <si>
    <t>Муниципальная программа "Эффективное управление земельными ресурсами и имуществом Осинского городского округа"</t>
  </si>
  <si>
    <t>1010100100</t>
  </si>
  <si>
    <t>1010100101</t>
  </si>
  <si>
    <t>01.01.2020-бессрочно</t>
  </si>
  <si>
    <t>110</t>
  </si>
  <si>
    <t>1010100110</t>
  </si>
  <si>
    <t>Вовлечение земельных участков в хозяйственный оборот</t>
  </si>
  <si>
    <t>1020100100</t>
  </si>
  <si>
    <t>1020100200</t>
  </si>
  <si>
    <t>Подпрограмма "Совершенствование и развитие сети автомобильных дорог общего пользования местного значения в границах Осинского городского округа"</t>
  </si>
  <si>
    <t>Муниципальная программа "Развитие транспортной системы Осинского городского округа"</t>
  </si>
  <si>
    <t xml:space="preserve">Подпрограмма "Повышение безопасности дорожного движения на автомобильных дорогах общего пользования местного значения в границах Осинского городского округа"                                                                                                                                                                               </t>
  </si>
  <si>
    <t>0620100010</t>
  </si>
  <si>
    <t>Выполнение работ по перевозке пассажиров и багажа автомобильным транспортом (кроме такси) на маршрутах регулярных перевозок по регулируемым тарифам на территории Осинского городского округа</t>
  </si>
  <si>
    <t>0630100011</t>
  </si>
  <si>
    <t>0630100012</t>
  </si>
  <si>
    <t>2516</t>
  </si>
  <si>
    <t>2508</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</si>
  <si>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</si>
  <si>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</si>
  <si>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</si>
  <si>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Муниципальная программа "Развитие инфраструктуры Осинского городского округа"</t>
  </si>
  <si>
    <t>0502</t>
  </si>
  <si>
    <t>Подпрограмма "Развитие системы водоснабжения и водоотведения Осинского городского округа"</t>
  </si>
  <si>
    <t>Подпрограмма "Развитие системы теплоснабжения Осинского городского округа"</t>
  </si>
  <si>
    <t>2538</t>
  </si>
  <si>
    <t>2539</t>
  </si>
  <si>
    <t>2541</t>
  </si>
  <si>
    <t>2542</t>
  </si>
  <si>
    <t>организация ритуальных услуг и содержание мест захоронения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</si>
  <si>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</si>
  <si>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</si>
  <si>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</si>
  <si>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Муниципальная программа "Благоустройство территории Осинского городского округа"</t>
  </si>
  <si>
    <t>0900000000</t>
  </si>
  <si>
    <t>0900100010</t>
  </si>
  <si>
    <t>0900100020</t>
  </si>
  <si>
    <t>0503</t>
  </si>
  <si>
    <t>Муниципальная программа "Формирование современной городской среды Осинского городского округа"</t>
  </si>
  <si>
    <t>1400000000</t>
  </si>
  <si>
    <t>Муниципальная программа "Обеспечение безопасности жизнедеятельности населения и территории Осинского городского округа"</t>
  </si>
  <si>
    <t>Муниципальная  программа "Экономическое развитие Осинского городского округа"</t>
  </si>
  <si>
    <t>Подпрограмма "Развитие малого и среднего предпринимательства"</t>
  </si>
  <si>
    <t>0110000000</t>
  </si>
  <si>
    <t>Подпрограмма "Развитие сельского хозяйства"</t>
  </si>
  <si>
    <t>0120000000</t>
  </si>
  <si>
    <t>Муниципальная программа "Развитие физической культуры, спорта и формирование здорового образа жизни в Осинском городском округе"</t>
  </si>
  <si>
    <t>Приобщение различных слоев населения Осинского городского округа к регулярным занятиям физической культурой и спортом</t>
  </si>
  <si>
    <t>0710100010</t>
  </si>
  <si>
    <t>Подпрограмма "Развитие спортивной инфраструктуры для занятий физической культурой и спортом"</t>
  </si>
  <si>
    <t>0730100010</t>
  </si>
  <si>
    <t>0730100020</t>
  </si>
  <si>
    <t>Муниципальная программа «Молодежная  политика Осинского городского округа»</t>
  </si>
  <si>
    <t>Подпрограмма «Развитие молодежной политики в  Осинском  городском округе»</t>
  </si>
  <si>
    <t>0210000000</t>
  </si>
  <si>
    <t>Повышение правовой культуры и формирование активной жизненной позиции</t>
  </si>
  <si>
    <t>0210100010</t>
  </si>
  <si>
    <t>Стимулирование социально- активной молодежи, поддержка творческих инициатив, развитие разнообразных молодежных платформ (объединений)</t>
  </si>
  <si>
    <t>0210100020</t>
  </si>
  <si>
    <t>0210100030</t>
  </si>
  <si>
    <t xml:space="preserve">Подпрограмма "Патриотическое и духовно - нравственное  воспитание молодежи Осинского городского округа" </t>
  </si>
  <si>
    <t>0220000000</t>
  </si>
  <si>
    <t>0220100010</t>
  </si>
  <si>
    <t>Развитие волонтерского движения в Осинском городском округе</t>
  </si>
  <si>
    <t>0220100020</t>
  </si>
  <si>
    <t>320</t>
  </si>
  <si>
    <t>Муниципальная программа "Культура Осинского городского округа"</t>
  </si>
  <si>
    <t>Предоставление услуги по организации библиотечного, библиографического и информационного обслуживания населения</t>
  </si>
  <si>
    <t>Организация и проведение мероприятий в сфере библиотечного обслуживания</t>
  </si>
  <si>
    <t>Развитие системы дополнительного образования в сфере культуры</t>
  </si>
  <si>
    <t>Обеспечение населения услугами культурно-досуговых учреждений</t>
  </si>
  <si>
    <t>Организация деятельности клубных формирований и формирований самодеятельного народного творчества (оказание муниципальных услуг в сфере культуры)</t>
  </si>
  <si>
    <t>Реализация культурных мероприятий (фестивалей, конкурсов)</t>
  </si>
  <si>
    <t>Муниципальная программа "Развитие системы образования Осинского  городского округа"</t>
  </si>
  <si>
    <t xml:space="preserve">Подпрограмма "Общее образование и кадровая политика"  </t>
  </si>
  <si>
    <t>0410100011</t>
  </si>
  <si>
    <t>620</t>
  </si>
  <si>
    <t xml:space="preserve"> Подпрограмма "Приведение образовательных организаций Осинского городского округа в нормативное состояние"</t>
  </si>
  <si>
    <t>0430100020</t>
  </si>
  <si>
    <t>0420100011</t>
  </si>
  <si>
    <t>Реализация дополнительных общеразвивающих программ (МБУ ДО "ЦДТ")</t>
  </si>
  <si>
    <t>0420100012</t>
  </si>
  <si>
    <t>0420100020</t>
  </si>
  <si>
    <t>0420100030</t>
  </si>
  <si>
    <t>0420100040</t>
  </si>
  <si>
    <t>0420100050</t>
  </si>
  <si>
    <t>Творческое развитие и воспитание детей, молодежи</t>
  </si>
  <si>
    <t>Формирование у обучающихся социальных компетенций, гражданских установок, культуры здорового образа жизни</t>
  </si>
  <si>
    <t>0410100027</t>
  </si>
  <si>
    <t>2100000003</t>
  </si>
  <si>
    <t>Обеспечение выполнения функций МКУ "Осинский центр бухгалтерского учета"</t>
  </si>
  <si>
    <t>Муниципальная программа "Совершенствование муниципальной службы в ОГО"</t>
  </si>
  <si>
    <t>Подпрограмма "Обеспечение реализации муниципальной программы"</t>
  </si>
  <si>
    <t>0320000000</t>
  </si>
  <si>
    <t xml:space="preserve">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 </t>
  </si>
  <si>
    <t>2520</t>
  </si>
  <si>
    <t>2515</t>
  </si>
  <si>
    <t>Поддержание мобилизационной готовности органов управления и организаций городского округа на уровне, гарантирующем их перевод на работу в условиях военного времени</t>
  </si>
  <si>
    <t>Муниципальная программа "Развитие системы образования Осинского городского округа"</t>
  </si>
  <si>
    <t>Подпрограмма "Общее образование и кадровая политика"</t>
  </si>
  <si>
    <t>0410100022</t>
  </si>
  <si>
    <t>в целом</t>
  </si>
  <si>
    <t>0410100025</t>
  </si>
  <si>
    <t>0410100026</t>
  </si>
  <si>
    <t>Обеспечение бесплатным двухразовым питанием детей с ограниченными возможностями здоровья, обучающихся в общеобразовательных организациях</t>
  </si>
  <si>
    <t>0410100040</t>
  </si>
  <si>
    <t>0410100021</t>
  </si>
  <si>
    <t>п.2.1</t>
  </si>
  <si>
    <t>п.2.2</t>
  </si>
  <si>
    <t>п.2.3</t>
  </si>
  <si>
    <t>2550</t>
  </si>
  <si>
    <t>2557</t>
  </si>
  <si>
    <t xml:space="preserve">оказание поддержки гражданам и их объединениям, участвующим в охране общественного порядка, создание условий для деятельности народных дружин </t>
  </si>
  <si>
    <t>0104</t>
  </si>
  <si>
    <t>25.10.2019-бессрочно</t>
  </si>
  <si>
    <t>0106</t>
  </si>
  <si>
    <t>06101ST040</t>
  </si>
  <si>
    <t>140F255552</t>
  </si>
  <si>
    <t>Реализация программ формирования современной городской среды в рамках Федерального проекта "Формирование комфортной городской среды" (благоустройство общественных территорий)</t>
  </si>
  <si>
    <t>0410100042</t>
  </si>
  <si>
    <t>0410100030</t>
  </si>
  <si>
    <t>0410100041</t>
  </si>
  <si>
    <t>041012H040</t>
  </si>
  <si>
    <t>Реализация дополнительных предпрофессиональных программ в области искусств</t>
  </si>
  <si>
    <t>Реализация дополнительных общеразвивающих программ (вокал)</t>
  </si>
  <si>
    <t>1102</t>
  </si>
  <si>
    <t>0410100012</t>
  </si>
  <si>
    <t>в целом, в целом, в целом</t>
  </si>
  <si>
    <t>в целом; п.4.4</t>
  </si>
  <si>
    <t>в целом, п.4.4</t>
  </si>
  <si>
    <t>п.1, в целом, в целом</t>
  </si>
  <si>
    <t>0102</t>
  </si>
  <si>
    <t>Развитие системы профессиональной переподготовки и повышения квалификации муниципальных служащих</t>
  </si>
  <si>
    <t>0310100020</t>
  </si>
  <si>
    <t>Подпрограмма "Развитие муниципальной службы Осинского городского округа"</t>
  </si>
  <si>
    <t>0310000000</t>
  </si>
  <si>
    <t>0320100022</t>
  </si>
  <si>
    <t>0320100023</t>
  </si>
  <si>
    <t>Предоставление услуг доступа к сети телематических услуг</t>
  </si>
  <si>
    <t>0320100024</t>
  </si>
  <si>
    <t>0300100001</t>
  </si>
  <si>
    <t>Дума ОГО</t>
  </si>
  <si>
    <t>0103</t>
  </si>
  <si>
    <t>Обеспечение выполнения функций МКУ "Транспортник"</t>
  </si>
  <si>
    <t>2100000002</t>
  </si>
  <si>
    <t>п.5.</t>
  </si>
  <si>
    <t>Мероприятия, осуществляемые органами местного самоуправления в рамках непрограммных направлений расходов</t>
  </si>
  <si>
    <t>КСП</t>
  </si>
  <si>
    <t>Предоставление услуг (проведение работ)</t>
  </si>
  <si>
    <t>0710100011</t>
  </si>
  <si>
    <t>0710100012</t>
  </si>
  <si>
    <t>Организация мероприятий в области физической культуры</t>
  </si>
  <si>
    <t>0800100020</t>
  </si>
  <si>
    <t>0800100021</t>
  </si>
  <si>
    <t>0800100022</t>
  </si>
  <si>
    <t>0800100023</t>
  </si>
  <si>
    <t>0800100025</t>
  </si>
  <si>
    <t>0800100012</t>
  </si>
  <si>
    <t>0800100030</t>
  </si>
  <si>
    <t>0800100031</t>
  </si>
  <si>
    <t>0800100032</t>
  </si>
  <si>
    <t>раздел 3; п.3</t>
  </si>
  <si>
    <t>УФ</t>
  </si>
  <si>
    <t>Администрация ОГО</t>
  </si>
  <si>
    <t>0320100011</t>
  </si>
  <si>
    <t>УОиСР</t>
  </si>
  <si>
    <t>02101L4970</t>
  </si>
  <si>
    <t>Обеспечение жильем молодых семей в рамках федеральной целевой программы "Обеспечение доступным и комфортным жильем и коммунальными услугами граждан РФ (35%)</t>
  </si>
  <si>
    <t>2623</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</si>
  <si>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Пермского края</t>
  </si>
  <si>
    <t>код строки</t>
  </si>
  <si>
    <t>0710100021</t>
  </si>
  <si>
    <t>0120100020</t>
  </si>
  <si>
    <t>0320100027</t>
  </si>
  <si>
    <t>статья .5</t>
  </si>
  <si>
    <t>2548</t>
  </si>
  <si>
    <t>создание, содержание и организация деятельности аварийно-спасательных служб и (или) аварийно-спасательных формирований на территории муниципильного округа, городского округа</t>
  </si>
  <si>
    <t>0501000040</t>
  </si>
  <si>
    <t>Основное мероприятие "Повышение уровня защищенности граждан и территории Осинского городского округа"</t>
  </si>
  <si>
    <t>0501000000</t>
  </si>
  <si>
    <t>Муниципальная программа "Обеспечение безопасности жезнедеятельности населения и территории Осинского городского округа"</t>
  </si>
  <si>
    <t>участие в предупреждении и ликвидации последствий чрезвычайных ситуаций в границах муниципильного округа, городского округа</t>
  </si>
  <si>
    <t>обеспечение первичных мер пожарной безопасности в границах муниципильного округа, городского округа</t>
  </si>
  <si>
    <t>0501000010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</si>
  <si>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муниципильного округа, городского округа</t>
  </si>
  <si>
    <t>0501000020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</si>
  <si>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муниципильного округа, городского округа</t>
  </si>
  <si>
    <t>0501000030</t>
  </si>
  <si>
    <t>0501000050</t>
  </si>
  <si>
    <t>Снижение уровня преступности и повышение роли общественности в укреплении законности и правопорядка на территории Осинского городского округа</t>
  </si>
  <si>
    <t>05010SП020</t>
  </si>
  <si>
    <t>0501000060</t>
  </si>
  <si>
    <t>2540</t>
  </si>
  <si>
    <t>утверждение правил благоустройства территории муниципильного округа, городского округа, осуществление контроля за их соблюдением</t>
  </si>
  <si>
    <t>1700100051</t>
  </si>
  <si>
    <t>Издание информационных материалов о реализации общественных инициатив</t>
  </si>
  <si>
    <t>Основное мероприятие "Создание условий для реализации общественных инициатив и формирования активной гражданской позиции по вопросам местного значения на территории Осинского городского округа</t>
  </si>
  <si>
    <t>1700100000</t>
  </si>
  <si>
    <t>1700000000</t>
  </si>
  <si>
    <t>Муниципальная программа "Развитие и поддержка общественных инициатив на территории Осинского городского округа"</t>
  </si>
  <si>
    <t>1700100023</t>
  </si>
  <si>
    <t>УРЭИиЗО</t>
  </si>
  <si>
    <t>Подпрограмма "Муниципальное имущество Осинского городского округа"</t>
  </si>
  <si>
    <t>Обеспечение сохранности, содержания и управления муниципальным имуществом Осинского городского округа</t>
  </si>
  <si>
    <t>1010100112</t>
  </si>
  <si>
    <t>1010100113</t>
  </si>
  <si>
    <t>Подпрограмма "Земельные ресурсы Осинского городского округа"</t>
  </si>
  <si>
    <t xml:space="preserve">Управление муниципальным жилищным фондом Осинского городского округа </t>
  </si>
  <si>
    <t>1010100300</t>
  </si>
  <si>
    <t xml:space="preserve">Приведение в нормативное состояние муниципального жилищного фонда </t>
  </si>
  <si>
    <t>1010100301</t>
  </si>
  <si>
    <t>2551</t>
  </si>
  <si>
    <t>осуществление мероприятий по обеспечению безопасности людей на водных объектах, охране их жизни и здоровья</t>
  </si>
  <si>
    <t>0406</t>
  </si>
  <si>
    <t>01.01.2021-бессрочно; 31.12.2019-бессрочно</t>
  </si>
  <si>
    <t xml:space="preserve">   в целом</t>
  </si>
  <si>
    <t xml:space="preserve">п.2.2.;                                    п.1;                            </t>
  </si>
  <si>
    <t>п.2.2.; п.1</t>
  </si>
  <si>
    <t xml:space="preserve"> п.2.3.                         в целом                                 в целом                               п.1; п.2.4;                            </t>
  </si>
  <si>
    <t>п.7; п. 8</t>
  </si>
  <si>
    <t>11.03.2020-бессрочно; 11.03.2020-бессрочно;</t>
  </si>
  <si>
    <t>11.03.2020- бессрочно</t>
  </si>
  <si>
    <t>раздел 3;  п.1.1</t>
  </si>
  <si>
    <t>раздел 3;                     п.4.4</t>
  </si>
  <si>
    <t>3200</t>
  </si>
  <si>
    <t>за счет субвенций, предоставленных из бюджета субъекта Российской Федерации, всего</t>
  </si>
  <si>
    <t>3201</t>
  </si>
  <si>
    <t>в целом;                  в целом</t>
  </si>
  <si>
    <t>3202</t>
  </si>
  <si>
    <t>за счет субвенций, предоставленных из федерального бюджета, всего</t>
  </si>
  <si>
    <t>3100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</si>
  <si>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</si>
  <si>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 xml:space="preserve">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 </t>
  </si>
  <si>
    <t>3241</t>
  </si>
  <si>
    <t>Основное мероприятие "Создание в системе образования возможностей, обеспечивающих удовлетворение потребности населения в качественных услугах дошкольного, начального общего, основного общего, среднего общего образования"</t>
  </si>
  <si>
    <t>0410100000</t>
  </si>
  <si>
    <t>ст.7; в целом</t>
  </si>
  <si>
    <t>3237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</si>
  <si>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</si>
  <si>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1004</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</si>
  <si>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</si>
  <si>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</si>
  <si>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2544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</si>
  <si>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</si>
  <si>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Муниципальная программа "Развитие градостроительной деятельности Осинского городского округа"</t>
  </si>
  <si>
    <t>Основное мероприятие "Создание условий для эффективного управления территорией Осинского городского округа"</t>
  </si>
  <si>
    <t>п.5;                         в целом</t>
  </si>
  <si>
    <t>Поддержка муниципальных программ формирования современной городской среды (расходы, не софинансируемые из федерального бюджета), благоустройство общественных территорий</t>
  </si>
  <si>
    <t>14001SЖ092</t>
  </si>
  <si>
    <t>3228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</si>
  <si>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</si>
  <si>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УРЭиИЗО</t>
  </si>
  <si>
    <t>101012С070</t>
  </si>
  <si>
    <t>101012С080</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</si>
  <si>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</si>
  <si>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</si>
  <si>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ст.7;                         в целом</t>
  </si>
  <si>
    <t>0110100010</t>
  </si>
  <si>
    <t>0110100020</t>
  </si>
  <si>
    <t>0800100011</t>
  </si>
  <si>
    <t>0800100013</t>
  </si>
  <si>
    <t>21000SС240</t>
  </si>
  <si>
    <t>1200100010</t>
  </si>
  <si>
    <t>Обеспечение актуальными документами территориального планирования и градостроительного зонирования</t>
  </si>
  <si>
    <t>1200100000</t>
  </si>
  <si>
    <t>п 3</t>
  </si>
  <si>
    <t>1010100200</t>
  </si>
  <si>
    <t>Вовлечение в оборот неиспользуемого имущества казны</t>
  </si>
  <si>
    <t>0800100034</t>
  </si>
  <si>
    <t>09001L5765</t>
  </si>
  <si>
    <t>п.2.4;                   п.1.4</t>
  </si>
  <si>
    <t>в целом; п.1</t>
  </si>
  <si>
    <t>в целом;    п.4.4;     в целом</t>
  </si>
  <si>
    <t>пп.1.2;  в целом,               в целом</t>
  </si>
  <si>
    <t>п.2.1;  в целом;                               п.1</t>
  </si>
  <si>
    <t xml:space="preserve">п.2.5, п.2.6 </t>
  </si>
  <si>
    <t>в целом; статья 3</t>
  </si>
  <si>
    <t xml:space="preserve">Решение Думы ОГО от 28.08.2020 №205 "Об утверждении Положения о пенсии за выслугу лет лицам, замещавшим муниципальные должности в органах местного самоуправления Осинского муниципального района, поселениях Осинского муниципального района, в Осинском городском округе на постоянной основе"; Решение Думы ОГО от 28.08.2020 №206 "Об утверждении Положения о пенсии за выслугу лет лицам, замещавшим должности муниципальной службы в органах местного самоуправления Осинского муниципального района, поселениях Осинского муниципального района, в Осинском городском округе"                              </t>
  </si>
  <si>
    <t>03.11.2006- бессрочно; 12.09.2014-бессрочно</t>
  </si>
  <si>
    <t>п.1.1; в целом</t>
  </si>
  <si>
    <t>Создание благоприятных условий для устойчивого развития малого и среднего предпринимательства на территории Осинского городского округа</t>
  </si>
  <si>
    <t>Повышение инвестиционной привлекательности Осинского городского округа</t>
  </si>
  <si>
    <t>Предупреждение банкротства и восстановление платежеспособности МУП "Тепловые сети"</t>
  </si>
  <si>
    <t>Софинансирование проектов инициативного бюджетирования</t>
  </si>
  <si>
    <t xml:space="preserve">Обеспечение бесперебойного функционирования зданий (сооружений) муниципальных организаций культуры </t>
  </si>
  <si>
    <t xml:space="preserve">п.2;                          в целом                   </t>
  </si>
  <si>
    <t>статья 4;                 в целом</t>
  </si>
  <si>
    <t>0710100013</t>
  </si>
  <si>
    <t>Создание условий для занятий физической культурой и спортом в сельской  местности и по месту жительства</t>
  </si>
  <si>
    <t>Предоставление субсидий социально ориентированным некоммерческим организациям</t>
  </si>
  <si>
    <t>1700100041</t>
  </si>
  <si>
    <t>Повышение уровня безопасности граждан в повседневной жизни (повышение уровня общей защищенности граждан)</t>
  </si>
  <si>
    <t>в целом; в целом</t>
  </si>
  <si>
    <t>01.01.2022-бессрочно</t>
  </si>
  <si>
    <t xml:space="preserve">п.2 </t>
  </si>
  <si>
    <t>29.04.2021- бессрочно</t>
  </si>
  <si>
    <t xml:space="preserve">статья 4;                 </t>
  </si>
  <si>
    <t xml:space="preserve">13.12.2019-бессрочно </t>
  </si>
  <si>
    <t>на государственную регистрацию актов гражданского состояния</t>
  </si>
  <si>
    <t>по составлению (изменению) списков кандидатов в присяжные заседатели</t>
  </si>
  <si>
    <t>0320159300</t>
  </si>
  <si>
    <t>Государственная регистрация актов гражданского состояния</t>
  </si>
  <si>
    <t>статья 6</t>
  </si>
  <si>
    <t>31.03.2007-бессрочно</t>
  </si>
  <si>
    <t>0105</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</si>
  <si>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</si>
  <si>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0320151200</t>
  </si>
  <si>
    <t>23.05.2005- бессрочно</t>
  </si>
  <si>
    <t>Администрирование государственных полномочий по организации мероприятий при осуществлении деятельности по обращению животными без владельцев</t>
  </si>
  <si>
    <t>050102У100</t>
  </si>
  <si>
    <t>23.06.2016-бессрочно</t>
  </si>
  <si>
    <t>Организация мероприятий при осуществлении деятельности по обращению с животными без владельцев</t>
  </si>
  <si>
    <t>050102П060</t>
  </si>
  <si>
    <t>Осуществление полномочий по созданию и организации деятельности административных комиссий</t>
  </si>
  <si>
    <t>статья 5;                 в целом</t>
  </si>
  <si>
    <t>01.01.2016-бессрочно; 20.06.2016-бессрочно</t>
  </si>
  <si>
    <t>050102П040</t>
  </si>
  <si>
    <t>01.01.2011-бессрочно</t>
  </si>
  <si>
    <t>Составление протоколов об административных правонарушениях</t>
  </si>
  <si>
    <t>статья 4;                   в целом</t>
  </si>
  <si>
    <t>24.07.2007- бессрочно; 27.05.2016- бессрочно;</t>
  </si>
  <si>
    <t>Муниципальная адресная программа "Расселение граждан из многоквартирных домов, признанных аварийными до 1 января 2017г., на территории Осинского городского округа"</t>
  </si>
  <si>
    <t>1500000000</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</si>
  <si>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</si>
  <si>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041012С170</t>
  </si>
  <si>
    <t>ст.3; в целом</t>
  </si>
  <si>
    <t>18.06.2010 - бессрочно; 26.06.2010 - бессрочно</t>
  </si>
  <si>
    <t>Единая субвенция на выполнение отдельных государственных полномочий органов государственной власти в сфере образования (компенсация родительской платы)</t>
  </si>
  <si>
    <t>041012H020</t>
  </si>
  <si>
    <t>статья 6; п.1.2</t>
  </si>
  <si>
    <t xml:space="preserve"> 26.01.2008-бессрочно; 01.09.2018-бессрочно</t>
  </si>
  <si>
    <t>041012С140</t>
  </si>
  <si>
    <t>20.04.2010-бессрочно; 12.04.2016-бессрочно</t>
  </si>
  <si>
    <t>Единая субвенция на выполнение отдельных государственных полномочий органов государственной власти в сфере образования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</si>
  <si>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</si>
  <si>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0410153030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</si>
  <si>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</si>
  <si>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04101L3040</t>
  </si>
  <si>
    <t>041012Н420</t>
  </si>
  <si>
    <t>Обслуживание лицевых счетов органов государственной власти Пермского края, государственных краевых учреждений органами местного самоуправления Пермского края</t>
  </si>
  <si>
    <t>ст.6</t>
  </si>
  <si>
    <t>01.01.2006-бессрочно</t>
  </si>
  <si>
    <t>статья 4</t>
  </si>
  <si>
    <t>01.01.2017- бессрочно</t>
  </si>
  <si>
    <t xml:space="preserve"> 01.01.2022 бессрочно</t>
  </si>
  <si>
    <t>Обеспечение работников бюджетных учреждений Осинского городского округа путевками на санаторно-курортное лечение</t>
  </si>
  <si>
    <t>Реестр расходных обязательств Осинского городского округа  по действущим НПА</t>
  </si>
  <si>
    <t>2606</t>
  </si>
  <si>
    <t>принятие устава муниципального образования и внесение в него изменений и дополнений, издание муниципальных правовых актов</t>
  </si>
  <si>
    <t>10201SЦ140</t>
  </si>
  <si>
    <t>п.3; в целом</t>
  </si>
  <si>
    <t>Ликвидация аварийного жилищного фонда (оценка выкупной стоимости жилых помещений, признанных аварийными, снятие с кадастрового учета, снос аварийных МКД)</t>
  </si>
  <si>
    <t>1500100010</t>
  </si>
  <si>
    <t xml:space="preserve">в целом;                 в целом; </t>
  </si>
  <si>
    <t>3254</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</si>
  <si>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</si>
  <si>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09001SЭ240</t>
  </si>
  <si>
    <t>Реализация мероприятий по предотвращению распространения и уничтожению борщевика Сосновского в муниципальных образованиях Пермского края</t>
  </si>
  <si>
    <t>09001SУ200</t>
  </si>
  <si>
    <t>0120100030</t>
  </si>
  <si>
    <t>Подпрограмма "Приведение образовательных организаций Осинского городского округа в нормативное состояние"</t>
  </si>
  <si>
    <t>на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</si>
  <si>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20.06.2022-бессрочно</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</si>
  <si>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материально-технического и финансового обеспечения деятельности государственных учреждений субъекта Российской Федерации (муниципальных учреждений), в том числе вопросов оплаты труда работников государственных учреждений субъекта Российской Федерации (муниципальных учреждений))</t>
  </si>
  <si>
    <t>Обеспечение содержания мест общего пользования в нормативном состоянии</t>
  </si>
  <si>
    <t>Снижение негативного воздействия на почвы, восстановление нарушенных земель, ликвидация несанкционированных свалок в границах муниципального образования</t>
  </si>
  <si>
    <t>17001SP060</t>
  </si>
  <si>
    <t>17001SP080</t>
  </si>
  <si>
    <t>Организация и проведение конкурсов по благоустройству территории Осинского городского округа</t>
  </si>
  <si>
    <t>25.10.2019-бессрочно 01.01.2022-бессрочно</t>
  </si>
  <si>
    <t>статья 5;                       статья 5</t>
  </si>
  <si>
    <t>Реализация государственных программ субъектов Российской Федерации в области использования и охраны водных объектов</t>
  </si>
  <si>
    <t>0430100011</t>
  </si>
  <si>
    <t>01.01.2023-бессрочно; 18.12.2015-бессрочно</t>
  </si>
  <si>
    <t>01.01.2023-бессрочно; 01.09.2020-бессрочно</t>
  </si>
  <si>
    <t>п.2; п.4.4;  в целом</t>
  </si>
  <si>
    <t>Разработка проектно-сметной документации объектов теплоснабжения</t>
  </si>
  <si>
    <t>19.08.2022- бессрочно;  04.11.2017-бессрочно</t>
  </si>
  <si>
    <t xml:space="preserve">Обеспечение учреждений образования физической охраной частными охранными предприятиями 
</t>
  </si>
  <si>
    <t>Приведение в нормативное состояние образовательных организаций</t>
  </si>
  <si>
    <t>0430100010</t>
  </si>
  <si>
    <t>Возмещение затрат на капитальный ремонт тепловых сетей с.Комарово</t>
  </si>
  <si>
    <t>Мероприятия, осуществляемые органами местного самоуправления Осинского городского округа в рамках непрограммных направлений расходов</t>
  </si>
  <si>
    <t>Поддержка муниципальных программ формирования современной городской среды (расходы, не софинансируемые из федерального бюджета), благоустройство дворовых территорий</t>
  </si>
  <si>
    <t>14001SЖ091</t>
  </si>
  <si>
    <t>01.01.2021-бессрочно; 01.01.2014-бессрочно</t>
  </si>
  <si>
    <t xml:space="preserve">01.04.2022-бессрочно </t>
  </si>
  <si>
    <t>в целом;                           п.3; в целом</t>
  </si>
  <si>
    <t>27.10.2022-бессрочно; 01.01.2021-бессрочно</t>
  </si>
  <si>
    <t xml:space="preserve"> в целом; п.2.3; п.1; в целом</t>
  </si>
  <si>
    <t xml:space="preserve"> п.1</t>
  </si>
  <si>
    <t>Возмещение затрат на строительство модульной газовой котельной с.Комарово</t>
  </si>
  <si>
    <t>п.5, 6 ; п.4.4</t>
  </si>
  <si>
    <t>п. 2.2; п.4.4</t>
  </si>
  <si>
    <t>п 1;   п.4.4</t>
  </si>
  <si>
    <t>27.10.2022-бессрочно; 01.01.2021-бессрочно; 17.12.2018-бессрочно</t>
  </si>
  <si>
    <t>раздел 3; п.3;       в целом</t>
  </si>
  <si>
    <t xml:space="preserve">Содержание и обеспечение деятельности органов местного самоуправления Осинского городского округа </t>
  </si>
  <si>
    <t xml:space="preserve">Организация и осуществление перевозок обучающихся, проживающих на территории округа, иными организациями </t>
  </si>
  <si>
    <t>Осуществление перевозок обучающихся, проживающих на территории округа</t>
  </si>
  <si>
    <t>Создание условий для привлечения в систему образования педагогических работников</t>
  </si>
  <si>
    <t>Организация подвоза детей для участия в мероприятиях муниципального и регионального, всероссийского уровней</t>
  </si>
  <si>
    <t>Обеспечение выполнения функций МКУ "Гражданская защита"</t>
  </si>
  <si>
    <t>Выплата материального стимулирования народным дружинникам за участие в охране общественного порядка</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</si>
  <si>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</si>
  <si>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Резервный фонд администрации Осинского городского округа</t>
  </si>
  <si>
    <t>Повышение доходов бюджета от использования земли</t>
  </si>
  <si>
    <t>Проведение технической экспертизы, изготовление технической документации на объекты муниципальной недвижимости, получение сведений об объектах учета</t>
  </si>
  <si>
    <t>1010100201</t>
  </si>
  <si>
    <t>1010100202</t>
  </si>
  <si>
    <t>Проведение независимой оценки рыночной стоимости объектов муниципальной собственности</t>
  </si>
  <si>
    <t>Информирование населения об оформлении прав на земельные участки</t>
  </si>
  <si>
    <t>1020100109</t>
  </si>
  <si>
    <t>Ведение претензионно-исковой работы по взысканию задолженности по арендной плате за земельные участки</t>
  </si>
  <si>
    <t>1020100204</t>
  </si>
  <si>
    <t>Направление уведомлений об оплате арендных платежей</t>
  </si>
  <si>
    <t>Консультационное и технологическое сопровождение автоматизированной программы по управлению арендой земельных участков</t>
  </si>
  <si>
    <t xml:space="preserve">Опубликование сообщений в СМИ </t>
  </si>
  <si>
    <t>Консультационное и технологическое сопровождение геоинформационного сервиса "ТехноКад-Муниципалитет" по управлению земельными участками</t>
  </si>
  <si>
    <t>1020100205</t>
  </si>
  <si>
    <t>1020100206</t>
  </si>
  <si>
    <t>1020100209</t>
  </si>
  <si>
    <t>1020100210</t>
  </si>
  <si>
    <t>Выполнение кадастровых работ с установлением границ земельных участков на местности, находящихся в распоряжении округа, государственная собственность на которые не разграничена</t>
  </si>
  <si>
    <t>1020100101</t>
  </si>
  <si>
    <t>Проведение работ по оценке рыночной стоимости земельных участков</t>
  </si>
  <si>
    <t>1020100105</t>
  </si>
  <si>
    <t>1020100107</t>
  </si>
  <si>
    <t>Проведение кадастровых работ по образованию земельных участков из земельных долей, находящихся в собственности городского округа</t>
  </si>
  <si>
    <t>01.01.2023-бессрочно</t>
  </si>
  <si>
    <t>Реализация основных общеобразовательных программ среднего общего образования (город)</t>
  </si>
  <si>
    <t>3403</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</si>
  <si>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b/>
        <sz val="11"/>
        <rFont val="Times New Roman"/>
        <family val="1"/>
      </rPr>
      <t>в части дошкольного</t>
    </r>
    <r>
      <rPr>
        <sz val="11"/>
        <rFont val="Times New Roman"/>
        <family val="1"/>
      </rPr>
      <t xml:space="preserve"> </t>
    </r>
    <r>
      <rPr>
        <b/>
        <sz val="11"/>
        <rFont val="Times New Roman"/>
        <family val="1"/>
      </rPr>
      <t>образования</t>
    </r>
    <r>
      <rPr>
        <sz val="11"/>
        <rFont val="Times New Roman"/>
        <family val="1"/>
      </rPr>
      <t xml:space="preserve"> в муниципальных дошкольных образовательных организациях и муниципальных общеобразовательных организациях)</t>
    </r>
  </si>
  <si>
    <t>0720100020</t>
  </si>
  <si>
    <t>п.5, 6 ; п.4.4.</t>
  </si>
  <si>
    <t>Приведение в нормативное состояние объектов и сооружений для занятий физической культурой и спортом</t>
  </si>
  <si>
    <t>Реализация мероприятий, направленных на комплексное развитие сельских территорий (благоустройство сельских территорий) - организация освещения</t>
  </si>
  <si>
    <t>Обеспечение содержания мест общего пользования в нормативном состоянии - содержание мест общего пользования, спиливание и кронирование деревьев, гербицидная обработка борщевика, содержание тротуаров</t>
  </si>
  <si>
    <t>Увеличение количества благоустроенных территорий общего пользования - ледовый городок, подготовка к праздн.мероприятиям, публикации в СМИ, благоустройство Ярмарочной площади, установка бесхозных люков, озеленение</t>
  </si>
  <si>
    <t>п.6; в целом; в целом; п.1</t>
  </si>
  <si>
    <t>24.05.2022-бессрочно; 14.05.2020 - бессрочно; 28.05.2021-бессрочно, 01.01.2023-бессрочно</t>
  </si>
  <si>
    <t>Проведение представительских расходов и расходов на мероприятия органов местного самоуправления Осинского городского округа, уплата взносов в Совет муниципальных образований Пермского края</t>
  </si>
  <si>
    <t>п.3; п.1; п.1.5</t>
  </si>
  <si>
    <t>01.01.2021-бессрочно; 01.01.2014-бессрочно; 20.03.2020-бессрочно</t>
  </si>
  <si>
    <t>п.1.2; в целом</t>
  </si>
  <si>
    <t>Организация бесплатного питания обучающихся в общеобразовательных организациях Осинского городского округа, являющихся членами семей граждан Российской Федерации, призванных на военную службу по мобилизации, в т.ч. на добровольной основе, а также граждан, проходящих военную службу по контракту и принимающих участие в специальной военной операции</t>
  </si>
  <si>
    <t>0410100031</t>
  </si>
  <si>
    <t>Реализация мероприятий с участием средств самообложения граждан</t>
  </si>
  <si>
    <t>Содержание автомобильных дорог общего пользования местного значения и искусственных сооружений на них</t>
  </si>
  <si>
    <t xml:space="preserve">Организация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муниципальных общеобразовательных учреждениях со специальным наименованием "специальное учебно-воспитательное учреждение" и муниципальных санаторных общеобразовательных учреждениях (Коррекционная школа) </t>
  </si>
  <si>
    <t>Оснащение муниципальных образовательных организаций оборудованием, средствами обучения и воспитания</t>
  </si>
  <si>
    <t>2561</t>
  </si>
  <si>
    <t>организация в соответствии с федеральным законом выполнения комплексных кадастровых работ и утверждение карты-плана территории</t>
  </si>
  <si>
    <t>2624</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</si>
  <si>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</si>
  <si>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Единая субвенция на выполнение отдельных государственных полномочий органов государственной власти в сфере образования (Предоставление мер социальной поддержки учащимся из малоимущих семей, предоставление мер социальной поддержки учащимся из многодетных малоимущих семей (питание))</t>
  </si>
  <si>
    <t xml:space="preserve">в целом; п.4.4; в целом   </t>
  </si>
  <si>
    <t>3402</t>
  </si>
  <si>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t>
    </r>
    <r>
      <rPr>
        <b/>
        <sz val="11"/>
        <rFont val="Times New Roman"/>
        <family val="1"/>
      </rPr>
      <t>в сельской местности</t>
    </r>
    <r>
      <rPr>
        <sz val="11"/>
        <rFont val="Times New Roman"/>
        <family val="1"/>
      </rPr>
      <t>)</t>
    </r>
  </si>
  <si>
    <t>28.06.2013-бессрочно; 30.11.2022-бессрочно</t>
  </si>
  <si>
    <t>04301SP350</t>
  </si>
  <si>
    <t>05010L0650</t>
  </si>
  <si>
    <t>п.2.3; в целом</t>
  </si>
  <si>
    <t xml:space="preserve">01.01.2023-бессрочно; 02.06.2020-бессрочно
</t>
  </si>
  <si>
    <t>уточненный план</t>
  </si>
  <si>
    <t>16.01.2023-бессрочно</t>
  </si>
  <si>
    <t>08001L5190</t>
  </si>
  <si>
    <t>01.01.2021-бессрочно; 16.01.2023-бессрочно</t>
  </si>
  <si>
    <t>Постановление администрации ОГО от 17.02.2023 №154 "Об утверждении инвестиционного проекта "Разработка ПСД на объект "Реконструкция перехода МБУ "Спортивная школа имени Виктора Александровича Лобанова"</t>
  </si>
  <si>
    <t>17.02.2023-бессрочно</t>
  </si>
  <si>
    <t>Содействие профессиональному самоопределению выпускников школ</t>
  </si>
  <si>
    <t>Создание условий для развития МБУ "СШ имени В.А.Лобанова"</t>
  </si>
  <si>
    <t>Содействие военно-патриотическому и духовно-нравственному воспитанию молодежи</t>
  </si>
  <si>
    <t>Возмещение командировочных расходов</t>
  </si>
  <si>
    <t>Развитие кадрового потенциала в сельском хозяйстве</t>
  </si>
  <si>
    <t>Предупреждение правонарушений среди молодежи и совершенствование системы профилактики</t>
  </si>
  <si>
    <t>Реализация основных общеобразовательных программ основного общего образования (село)</t>
  </si>
  <si>
    <t>Реализация дополнительных профессиональных образовательных программ повышения квалификации</t>
  </si>
  <si>
    <t>Здоровьесбережение работников сферы искусства</t>
  </si>
  <si>
    <t>Организация и проведение мероприятий в области искусства</t>
  </si>
  <si>
    <t>Государственная поддержка отрасли культуры (Федеральный проект "Сохранение культурного и исторического наследия") (Проведены мероприятия по комплектованию книжных фондов библиотек муниципальных образований и государственных общедоступных библиотек субъектов Российской Федерации)</t>
  </si>
  <si>
    <t>Содержание жилых помещений специализированного жилищного фонда для детей-сирот, детей, оставшихся без попечения родителей, лиц из их числа</t>
  </si>
  <si>
    <t>п.1                                                                                                                              п.2.1.; в целом</t>
  </si>
  <si>
    <t>Реализация мероприятия "Умею плавать!"</t>
  </si>
  <si>
    <t>07101SФ320</t>
  </si>
  <si>
    <t>01.01.2021-бессрочно 12.04.2023-31.12.2025</t>
  </si>
  <si>
    <t>01.03.2023-бессрочно</t>
  </si>
  <si>
    <t>01.01.2023 - бессрочно;  10.04.2015-бессрочно</t>
  </si>
  <si>
    <t>Обеспечение учреждений образования физической охраной частными охранными предприятиями</t>
  </si>
  <si>
    <t>11301S9605</t>
  </si>
  <si>
    <t>Обеспечение мероприятий по модернизации систем коммунальной инфраструктуры</t>
  </si>
  <si>
    <t>п.3; в целом; Приложение 2</t>
  </si>
  <si>
    <t>01.01.2021-бессрочно; 11.05.2023-бессрочно; 20.04.2023-бессрочно</t>
  </si>
  <si>
    <t>032012Т060</t>
  </si>
  <si>
    <t>032012С090</t>
  </si>
  <si>
    <t>032012У110</t>
  </si>
  <si>
    <t>Решение Думы ОГО от 28.04.2022 №402 "Об утверждении Положения о представительских расходах и расходах на проведение мероприятий органов местного самоупраления ОГО" (ред. от 24.08.2023г №524)</t>
  </si>
  <si>
    <t>01.01.2023 бессрочно</t>
  </si>
  <si>
    <t>01.01.2020-бессрочно 01.01.2023-бессрочно</t>
  </si>
  <si>
    <t>планируемый финансовый год (2024)</t>
  </si>
  <si>
    <t>плановый период (2025-2026)</t>
  </si>
  <si>
    <t>032012Я490</t>
  </si>
  <si>
    <t>032012С150</t>
  </si>
  <si>
    <t>032012В230</t>
  </si>
  <si>
    <t>050102У150</t>
  </si>
  <si>
    <t>0310</t>
  </si>
  <si>
    <t>Содержание объектов, находящихся в муниципальной собственности Осинского городского округа</t>
  </si>
  <si>
    <t>Консультационное и технологическое сопровождение автоматизированной программы по управлению муниципальным имуществом</t>
  </si>
  <si>
    <t>Ведение претензионно-исковой работы по взысканию задолженности за наем помещений</t>
  </si>
  <si>
    <t>Направление уведомлений об оплате за наем помещений</t>
  </si>
  <si>
    <t>01.01.2021-бессрочно; 01.01.2023-бессрочно</t>
  </si>
  <si>
    <t>01.01.2023-бессрочно; 01.01.2023-бессрочно</t>
  </si>
  <si>
    <t>01.01.2022-бессрочно 01.01.2024-31.12.2026</t>
  </si>
  <si>
    <t>01.04.2022-бессрочно  01.01.2022-бессрочно; 01.01.2024-31.12.2026</t>
  </si>
  <si>
    <t>01.04.2022-бессрочно; 01.01.2024-31.12.2026</t>
  </si>
  <si>
    <t>13.12.2019-бессрочно 01.01.2024-31.12.2026</t>
  </si>
  <si>
    <t>Организация и осуществление мероприятий по профилактике терроризма и экстремизма, гражданской и территориальной обороне</t>
  </si>
  <si>
    <t>Информирование населения о деятельности органов местного самоуправления посредством радио, телевидения, печатных изданий</t>
  </si>
  <si>
    <t>Содержание и обеспечение деятельности органов местного самоуправления Осинского городского округа</t>
  </si>
  <si>
    <t>Организация обслуживания зданий администрации</t>
  </si>
  <si>
    <t>Оказание информационных услуг по справочно-правовой системе органов местного самоуправления</t>
  </si>
  <si>
    <t>раздел 6 п. 6.1                         п. 3;                     в целом;                         в целом</t>
  </si>
  <si>
    <t>26.07.2022-бессрочно                       01.01.2022-бессрочно 20.09.2023-бессрочно; 01.01.2023-бессрочно</t>
  </si>
  <si>
    <t>01.01.2023-бессрочно 01.01.2023-бессрочно</t>
  </si>
  <si>
    <t>2510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</si>
  <si>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</si>
  <si>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Основное мероприятие "Рациональное использование муниципального имущества Осинского городского округа"</t>
  </si>
  <si>
    <t>1010100000</t>
  </si>
  <si>
    <t>Мероприятия по созданию объектов туристской сервисной и обеспечивающей инфраструктуры</t>
  </si>
  <si>
    <t>10101SЦ200</t>
  </si>
  <si>
    <t>01.01.2023-бессрочно; 05.12.2022-бессрочно</t>
  </si>
  <si>
    <t>01.01.2022-бессрочно; 01.01.2023-бессрочно</t>
  </si>
  <si>
    <t>п.3; п.1.1, 1.2</t>
  </si>
  <si>
    <t>01.07.2017-бессрочно; 01.01.2023-бессрочно</t>
  </si>
  <si>
    <t>01.07.2017-бессрочно; 01.01.2023 - бессрочно</t>
  </si>
  <si>
    <t>ст.6; п.1.1; в целом</t>
  </si>
  <si>
    <t>01.07.2017-бессрочно; 01.07.2017-бессрочно; 01.01.2023 - бессрочно</t>
  </si>
  <si>
    <t>ПЕРВОНАЧАЛЬНЫЙ</t>
  </si>
  <si>
    <t>Постановление администрации ОГО от 25.09.2023 №1150 "Об утверждении Порядка предоставления субсидии  на предоставление финансовой помощи для предупреждения банкротства и восстановления платежеспособности муниципального унитарного предприятия "Тепловые сети"</t>
  </si>
  <si>
    <t>25.09.2023-бессрочно</t>
  </si>
  <si>
    <t xml:space="preserve">в целом;                     в целом;                        в целом; п.3             </t>
  </si>
  <si>
    <t xml:space="preserve">24.11.2022-бессрочно; 16.02.2023-бессрочно; 16.02.2023-бессрочно; 01.01.2021-бессрочно; </t>
  </si>
  <si>
    <t xml:space="preserve">п.3       </t>
  </si>
  <si>
    <t xml:space="preserve">01.01.2021-бессрочно </t>
  </si>
  <si>
    <t>0610100010</t>
  </si>
  <si>
    <t xml:space="preserve">п.3; в целом       </t>
  </si>
  <si>
    <t xml:space="preserve">01.01.2021-бессрочно; 01.11.2019-бессрочно </t>
  </si>
  <si>
    <t>п.3; в целом; в целом</t>
  </si>
  <si>
    <t xml:space="preserve">01.01.2021-бессрочно;  01.11.2019-бессрочно </t>
  </si>
  <si>
    <t xml:space="preserve">01.01.2021-бессрочно; 29.09.2021-бессрочно;  01.11.2019-бессрочно </t>
  </si>
  <si>
    <t>раздел 1;                      в целом</t>
  </si>
  <si>
    <t>п.3; п.1.1.6</t>
  </si>
  <si>
    <t>1400100010</t>
  </si>
  <si>
    <t>Повышение уровня благоустройства дворовых территорий Осинского городского округа</t>
  </si>
  <si>
    <t>1600000000</t>
  </si>
  <si>
    <t>Муниципальная программа "Комплексное развитие сельских территорий Осинского городского округа"</t>
  </si>
  <si>
    <t>1610000000</t>
  </si>
  <si>
    <t>Подпрограмма "Улучшение жилищных условий граждан, проживающих на сельских территориях Осинского городского округа"</t>
  </si>
  <si>
    <t>16101L5761</t>
  </si>
  <si>
    <t>Реализация мероприятий, направленных на комплексное развитие сельских территорий (улучшение жилищных условий граждан, проживающих в сельских территориях)</t>
  </si>
  <si>
    <t>Постановление администрации ОГО от 12.10.2020 №897 "Об установлении расходного обязательства по реализации мероприятий, направленных на комплексное развитие сельских территорий" (в ред. от 10.10.2022 №1520)</t>
  </si>
  <si>
    <t>12.10.2020-бессрочно</t>
  </si>
  <si>
    <t>в целом                           п.3;                         в целом</t>
  </si>
  <si>
    <t xml:space="preserve">п.5;                         в целом; </t>
  </si>
  <si>
    <t>30.06.2020-бессрочно; 01.01.2024-31.12.2026</t>
  </si>
  <si>
    <t>Закон Пермского края от 29.12.2005 №2768-620 "О передаче органам местного самоуправления отдельных государственных полномочий по обслуживанию лиценвых счетов органов государственной власти Пермского края, государственных краевых учреждений" (ред. от 05.07.2023 №209-ПК)</t>
  </si>
  <si>
    <t>0410100043</t>
  </si>
  <si>
    <t>Исполнители: Бочкарева Е.П., Шеина Е.И., Ажгихина Л.Н.</t>
  </si>
  <si>
    <t>041ЕВ51790</t>
  </si>
  <si>
    <t>01.04.2022-бессрочно  01.01.2022-бессрочно 01.01.2024-31.12.2026</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</si>
  <si>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</si>
  <si>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Приведение в нормативное состояние источников противопожарного водоснабжения в Осинском городском округе</t>
  </si>
  <si>
    <t>0501000041</t>
  </si>
  <si>
    <t>01.01.2023-бессрочно, 01.01.2021-бессрочно, 01.01.2024-31.12.2026</t>
  </si>
  <si>
    <t>01.01.2021-бессрочно; 01.01.2024-31.12.2026; 01.01.2023-бессрочно</t>
  </si>
  <si>
    <t>в целом;                    в целом;                      в целом; п.2</t>
  </si>
  <si>
    <t>Постановление администрации ОГО от 12.10.2020 № 894 "Об утверждении расходного обязательства по по развитию транспортной системы Осинского городского округа" (ред. от 16.10.2023 №1271); Постановление администрации ОГО от 06.10.2023 № 1214 "Об утверждении нормативных затрат на мероприятия, предусмотренные муниципальными программами ОГО"</t>
  </si>
  <si>
    <t>Постановление администрации ОГО от 15.10.2021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округа"(ред. от 06.10.2023 №1216)</t>
  </si>
  <si>
    <t>Постановление администрации ОГО от 14.10.2021 №1234 "Об установлении расходного обязательства по вопросам местного значения в сфере предпринимательства и сельского хозяйства"; Постановление администрации ОГО от 06.10.2023 №1214 "Об утверждении нормативных затрат на мероприятия, предусмотренные муниципальными программами ОГО"</t>
  </si>
  <si>
    <t>Постановление администрации ОГО от 24.11.2022 №1713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Постановление ППК от 20.05.2020 N349-п "Об утверждении Порядка предоставления и расходования субсидий из бюджета Пермского края бюджетам муниципальных образований Пермского края на проведение комплексных кадастровых работ, Порядка предоставления и расходования субсидий из бюджета Пермского края бюджетам муниципальных образований Пермского края на разработку проектов межевания территории и проведение комплексных кадастровых работ" (ред. от 02.08.2023 №599-п)</t>
  </si>
  <si>
    <t>01.09.2022 - бессрочно, 22.11.2022 - бессрочно</t>
  </si>
  <si>
    <t>в целом                          в целом</t>
  </si>
  <si>
    <t>18.10.2023-бессрочно; 18.04.2014-бессрочно</t>
  </si>
  <si>
    <t>01.01.2023-бессрочно, 01.01.2021-бессрочно</t>
  </si>
  <si>
    <t>01.01.2023-бессрочно, 01.01.2021-бессрочно 01.01.2022-бессрочно</t>
  </si>
  <si>
    <t>01.01.2023-бессрочно,  01.01.2021-бессрочно</t>
  </si>
  <si>
    <t>01.01.2023-бессрочно, 01.01.2023-бессрочно,  01.01.2024-31.12.2026</t>
  </si>
  <si>
    <t>01.01.2023 - бессрочно,   01.01.2021 - не ограничен</t>
  </si>
  <si>
    <t xml:space="preserve">01.01.2023-бессрочно; 01.01.2021-бессрочно; </t>
  </si>
  <si>
    <t>01.01.2024-бессрочно; 01.01.2024-31.12.2026; 01.01.2023-бессрочно</t>
  </si>
  <si>
    <t>01.01.2023-бессрочно; 01.01.2021-бессрочно</t>
  </si>
  <si>
    <t>18.10.2023-бессрочно, 03.10.2023-бессрочно 01.01.2021-бессрочно</t>
  </si>
  <si>
    <t>18.10.2023-бессрочно                          28.02.2023-31.12.2024                                                      01.01.2023-бессрочно; 01.01.2021-бессрочно</t>
  </si>
  <si>
    <t>18.10.2023-бессрочно; 03.10.2023-бессрочно; 01.08.2021-бессрочно</t>
  </si>
  <si>
    <t xml:space="preserve"> 01.01.2024-31.12.2026</t>
  </si>
  <si>
    <t>18.10.2023-бессрочно; 03.10.2023-бессрочно 01.01.2021-бессрочно</t>
  </si>
  <si>
    <t>01.01.2024-31.12.2026</t>
  </si>
  <si>
    <t>18.10.2023-бессрочно; 01.01.2021-бессрочно</t>
  </si>
  <si>
    <t xml:space="preserve"> 18.10.2023-бессрочно; 01.01.2024-31.12.2026; 03.10.2023-бессрочно, 01.08.2021-бессрочно      </t>
  </si>
  <si>
    <t>18.10.2023-бессрочно 01.01.2021-бессрочно</t>
  </si>
  <si>
    <t>18.10.2023-бессрочно; 16.01.2023-бессрочно</t>
  </si>
  <si>
    <t>18.10.2023 - бессрочно; 01.01.2021-бесрочно</t>
  </si>
  <si>
    <t>18.10.2023 -бессрочно; 01.01.2021-бессрочно</t>
  </si>
  <si>
    <t xml:space="preserve">п.1; в целом;  </t>
  </si>
  <si>
    <t xml:space="preserve"> 12.06.2018-бессрочно; 31.07.2020-бессрочно; </t>
  </si>
  <si>
    <t>Постановление ППК от 30.05.2018 №294-п "Об утверждении Порядка предоставления и расходования субвенции из бюджета Пермского края бюджетам муниципальных районов (городских округов) Пермского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(ред. от 10.05.2023 №354-п); Постановление ППК от 29.07.2020 N 563-п "О предоставлении и распределении иных межбюджетных трансфертов бюджетам муниципальных образований Пермского края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федерального бюджета" (ред. от 14.02.2023 №111-п)</t>
  </si>
  <si>
    <t>п.1,  в целом</t>
  </si>
  <si>
    <t>12.06.2018-бессрочно; 31.07.2020-бессрочно</t>
  </si>
  <si>
    <t>п.1</t>
  </si>
  <si>
    <t>01.01.2023-бессрочно, 01.01.2021- бессрочно</t>
  </si>
  <si>
    <t>01.01.2022-бессрочно; 01.01.2021-бессрочно; 01.01.2023-бессрочно</t>
  </si>
  <si>
    <t xml:space="preserve"> в целом; п.2.3; п.1, в целом</t>
  </si>
  <si>
    <t>ст.6,  п.1,2</t>
  </si>
  <si>
    <t>1700100014</t>
  </si>
  <si>
    <t>Содействие в организации поездок с целью участия органов ТОС в семинарах, фестивалях, форумах</t>
  </si>
  <si>
    <t xml:space="preserve">в целом;    </t>
  </si>
  <si>
    <t>в целом, в целом, в целом, в целом</t>
  </si>
  <si>
    <t>01.01.2023-бессрочно, 01.01.2021-бессрочно, 01.01.2024-31.12.2026,  07.07.2023-бессрочно</t>
  </si>
  <si>
    <t>Подпрограмма "Транспортное обслуживание населения в границах Осинского городского округа"</t>
  </si>
  <si>
    <t>п.3; п.1</t>
  </si>
  <si>
    <t>01.01.2022-бессрочно; 06.03.2014-бессрочно</t>
  </si>
  <si>
    <t>Подпрограмма "Развитие физической культуры и спорта"</t>
  </si>
  <si>
    <t>Обеспечение отдыха и оздоровления детей</t>
  </si>
  <si>
    <t xml:space="preserve">в целом; в целом      </t>
  </si>
  <si>
    <t>01.01.2023-бессрочно, 01.01.2021-бессрочно 01.10.2022-бессрочно</t>
  </si>
  <si>
    <t>01.01.2023-бессрочно, 01.01.2021-бессрочно 01.01.2023-бессрочно</t>
  </si>
  <si>
    <t>в целом; п.4.4.</t>
  </si>
  <si>
    <t>в целом;                п.1.1;                   в целом</t>
  </si>
  <si>
    <t>в целом; п.3</t>
  </si>
  <si>
    <t>02.04.2020-бессрочно; 01.01.2021-бессрочно</t>
  </si>
  <si>
    <t>п.3;                        п.3.7 Порядка; в целом</t>
  </si>
  <si>
    <t>01.01.2021-бессрочно; 07.03.2023-бессрочно; 01.01.2023-бессрочно</t>
  </si>
  <si>
    <t xml:space="preserve"> 12.06.2018-бессрочно; 13.11.2019-бессрочно; 09.01.2023-бессрочно.</t>
  </si>
  <si>
    <t>03.10.2023-бессрочно    01.08.2021- бессрочно; 07.11.2023-бессрочно     01.01.2024-31.12.2026</t>
  </si>
  <si>
    <t xml:space="preserve"> 07.11.2023-бессрочно; 01.01.2021-бессрочно</t>
  </si>
  <si>
    <t>03.10.2023-бессрочно    01.08.2021- бессрочно; 07.11.2023-бессрочно 01.01.2024-31.12.2026</t>
  </si>
  <si>
    <t>03.10.2023-бессрочно;    01.08.2021- бессрочно; 01.01.2024-31.12.2026; 07.11.2023-бессрочно</t>
  </si>
  <si>
    <t>Постановление администрации ОГО от 07.11.2023 № 1384 "Об установлении расходного обязательства по вопросам местного значения в сфере физической культуры и спорта"; 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11.04.2023г. № 381)</t>
  </si>
  <si>
    <t xml:space="preserve">07.11.2023-бессрочно 01.01.2021-бессрочно </t>
  </si>
  <si>
    <t>07.11.2023-бессрочно 01.01.2021-бессрочно</t>
  </si>
  <si>
    <t xml:space="preserve">Постановление администрации ОГО от 09.11.2023 №1396 "Об установлении расходного обязательства по развитию и поддержке общественных инициатив на территроии ОГО </t>
  </si>
  <si>
    <t>Постановление администрации ОГО от 09.11.2023 №1396 "Об установлении расходного обязательства по развитию и поддержке общественных инициатив на территроии ОГО; Постановление администрации ОГО от 06.10.2023 № 1214 "Об утверждении нормативных затрат на мероприятия, предусмотренные муниципальными программами ОГО"</t>
  </si>
  <si>
    <t xml:space="preserve"> Постановление администрации ОГО от 31.03.2022 №464 "Об утверждении положения об оплате труда работников муниципального казенного учреждения "Гражданская защита"(ред.от 06.10.2023 №1213); Постановление администрации ОГО от 05.10.2023 №1211 "Об утверждении нормативных затрат на 2024-2026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</si>
  <si>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Постановление администрации ОГО от 18.10.2023 №1305 "Об установлении расходного обязательства по вопросам местного значения в сфере молодежной политики";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11.04.2023 №381)</t>
  </si>
  <si>
    <t>Постановление администрации ОГО от 18.10.2023 №1305 "Об установлении расходного обязательства по вопросам местного значения в сфере молодежной политики";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(ред. от 11.04.2023 №381)</t>
  </si>
  <si>
    <t>Постановление администрации ОМР от 10.12.2019 №1171 "Об установлении  расходного обязательства по обеспечению деятельности органов местного самоуправления ОМР" (ред. от 09.10.2023 №1217); Постановление администрации ОГО от 06.10.2023 № 1214 "Об утверждении нормативных затрат на мероприятия, предусмотренные муниципальными программами ОГО"</t>
  </si>
  <si>
    <r>
      <t>Постановление администрации ОМР от 10.12.2019 №1171 "Об установлении  расходного обязательства по обеспечению деятельности органов местного самоуправления ОМР" (ред.от 09</t>
    </r>
    <r>
      <rPr>
        <sz val="10"/>
        <color indexed="8"/>
        <rFont val="Times New Roman"/>
        <family val="1"/>
      </rPr>
      <t>.10.2023 №1217</t>
    </r>
    <r>
      <rPr>
        <sz val="10"/>
        <rFont val="Times New Roman"/>
        <family val="1"/>
      </rPr>
      <t>)</t>
    </r>
  </si>
  <si>
    <t>Решение Думы ОГО от 13.12.2019 №79 "Об утверждении Порядка материально – технического и организационного обеспечения деятельности органов местного самоуправления Осинского городского округа"; Постановление администрации ОГО от 05.10.2023 №1211 "Об утверждении нормативных затрат на 2024-2026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</si>
  <si>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 xml:space="preserve">Решение Думы ОГО от 13.12.2019 №79 "Об утверждении Порядка материально – технического и организационного обеспечения деятельности органов местного самоуправления Осинского городского округа" </t>
  </si>
  <si>
    <t>Решение Думы ОГО от 25.10.2019 №36 "О денежном содержании муниципальных служащих органов местного самоуправления Осинского городского округа" (ред. от 30.11.2021 №357); Решение Думы ОГО от 23.12.2021 №362 "Об утверждении Положения об оплате труда лиц, замещающих муниципальные должности в органах местного самоуправленния Осинского городского округа, осуществляющих свои полномочия на постоянной основе"</t>
  </si>
  <si>
    <t>Постановление администрации ОГО от 22.04.2020 №87 "Об утверждении Положения об оплате труда рабочих администрации Осинского городского округа"(ред. от 29.09.2023 №1175)</t>
  </si>
  <si>
    <t>Решение Думы ОГО от 23.12.2021 №362 "Об утверждении Положения об оплате труда лиц, замещающих муниципальные должности в органах местного самоуправленния Осинского городского округа, осуществляющих свои полномочия на постоянной основе"</t>
  </si>
  <si>
    <t xml:space="preserve">Решение Думы ОГО от 25.10.2019 №36 "О денежном содержании муниципальных служащих органов местного самоуправления Осинского городского округа" (ред.от 30.11.2021 №357) </t>
  </si>
  <si>
    <t>Постановление администрации ОГО №448 от 24.04.2023 "Об утверждении Положения о порядке использования бюджетных ассигнований резервного фонда администрации Осинского городского округа"</t>
  </si>
  <si>
    <t>Постановление администрации ОГО от 30.12.2020 №1379 "Об утверждении Положения о системе оплаты труда работников муниципального казенного учреждения"Транспортник". (ред. от 02.10.2023 №1182);  Постановление администрации ОГО от 05.10.2023 №1211 "Об утверждении нормативных затрат на 2024-2026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</si>
  <si>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 xml:space="preserve"> Постановление администрации ОГО от 30.09.2020 № 848 "Об утверждении Положения о системе оплаты труда работников муниципального казенного учреждения "Осинский центр бухгалтерского учета" (ред. от 27.09.2023 №1157); Постановление администрации ОГО от 05.10.2023 №1211 "Об утверждении нормативных затрат на 2024-2026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</si>
  <si>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политики"(в ред. от 13.10.2023 №1265); Постановление ППК от 02.07.2020 № 482-п "Об утверждении Порядка предоставления и расходования иных межбюджетных трансфертов из бюджета Пермского края с участием средств федерального бюджета бюджетам муниципальных и городских округов, муниципальных районов Пермского края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(ред. от 29.06.2023 №484-п)</t>
  </si>
  <si>
    <t xml:space="preserve">Закон Пермского края от 12.03.2007 №18-ПК "О наделении органов местного самоуправления Пермского края полномочиями на государственную регистрацию актов гражданского состояния" (ред. от 30.11.2022 №131-ПК) </t>
  </si>
  <si>
    <t>Постановление Правительства РФ от 23.05.2005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 (ред. от  09.12.2022 №2272 )</t>
  </si>
  <si>
    <t xml:space="preserve">Закон Пермского края от 09.07.2007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 (ред. 03.07.2023 №202-ПК); Постановление ППК от 27.05.2016 N326-п "Об утверждении порядка предоставления, расходования и возврата субвенций, передаваемых из бюджета ПК бюджетам муниципальных районов и городских округов ПК на осуществление государственных полномочий по хранению, комплектованию, учету и использованию архивных документов государственной части документов архивного фонда ПК" (ред.от 23.12.2021 №1076-п) </t>
  </si>
  <si>
    <t xml:space="preserve">Закон Пермского края от 19.12.2006 №44-КЗ "О наделении органов местного самоуправления муниципальных районов и городских округов государственными полномочиями по образованию комисий по делам несовершеннолетних и защите их прав и организации их деятельности" (ред. от 08.12.2021 №32-ПК) </t>
  </si>
  <si>
    <t>Закон Пермского края от 17.10.2006 №20-КЗ "О передаче органам местного самоуправления Пермского края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(от 03.07.2023 N200-ПК); Постановление ППК от 28.08.2014 N872-п "Об утверждении порядка предоставления и расходования средств бюджета ПК, передаваемых органам местного самоуправления поселений, городских округов, муниципальных районов ПК для осуществления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(ред. от 30.01.2020 №34-п)</t>
  </si>
  <si>
    <t xml:space="preserve">Постановление ППК от 12.07.2017 N665-п "Об утверждении порядков по финансовому обеспечению и осуществлению органами местного самоуправления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(ред. от 18.08.2023 №630-п); Постановление администрации ОГО от 24.11.2022 №1712 "Об установлении расходного обязательства на реализацию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t>
  </si>
  <si>
    <t>Закон Пермского края от 07.06.2013 N209-ПК "О передаче органам местного самоуправления Пермского края отдельного государственного полномочия по планированию использования земель сельскохозяйственного назначения" (ред. от 09.11.2022 №123-ПК); Постановление ППК от 30.11.2022 N1018-п "Об утверждении Порядка предоставления и использования субвенций из бюджета Пермского края бюджетам городских и муниципальных округов Пермского края для осуществления отдельного государственного полномочия по планированию использования земель сельскохозяйственного назначения" (в ред. от 17.05.2023 №368-п)</t>
  </si>
  <si>
    <t xml:space="preserve">Закон Пермского края от 01.12.2015 N576-ПК "О наделении органов местного самоуправления государственными полномочиями Пермского края по созданию и организации деятельности административных комиссий" (ред. от 08.06.2023 №186-ПК); Постановление ППК от 20 июня 2016 №378-п "Об утверждении порядка предоставления и  расходования средств, переданных из бюджета ПК органам местного самоуправления на осуществление государственных полномочий ПК по созданию и организации деятельности административных комиссий" (ред. от 11.10.2017 №831-п) </t>
  </si>
  <si>
    <t xml:space="preserve">Постановление ППК от 22.06.2016 N384-п "Об утверждении Порядка предоставления и расходования субвенций из бюджета ПК бюджетам городских (сельских) поселений и ГО ПК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(ред. от 22.04.2020 №244-п) </t>
  </si>
  <si>
    <t>Закон Пермского края от 30.08.2010 №668-ПК "О наделении органов местного самоуправления Пермского края государственными полномочиями по составлению протоколов об административных правонарушениях" (ред. от 07.06.2021 №650-ПК)</t>
  </si>
  <si>
    <t>Постановление ППК от 12.07.2017 N665-п "Об утверждении порядков по финансовому обеспечению и осуществлению органами местного самоуправления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(ред. от 18.08.2023 №630-п); Постановление администрации ОГО от 24.11.2022 №1712 "Об установлении расходного обязательства на реализацию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</si>
  <si>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Закон Пермского края от 10.05.2017 N88-ПК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(ред. от 03.04.2023 №161-ПК); Постановление ППК от 12.07.2017 N665-п "Об утверждении порядков по финансовому обеспечению и осуществлению органами местного самоуправления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(ред. от 18.08.2023 №630-п); Постановление администрации ОГО от 24.11.2022 №1712 "Об установлении расходного обязательства на реализацию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</si>
  <si>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r>
      <t>Закон Пермского края от 01.06.2010 №628-ПК "О социальной поддержке педагогических работников образовательных учреждений, работающих и проживающих в сельской местности и поселках городского типа (рабочих поселках), по оплате жилого помещения и коммунальных услуг" (ред. от 24.09.2018 №283-ПК); Постановление ППК от 08.06.2010 №293-п "Об утверждении Порядка предоставления педагогическим работникам образовательных учреждений, работающим и проживающим в сельской местности и поселках городского типа (рабочих поселках), мер социальной поддержки по оплате жилого помещения и коммунальных услуг" (ред. от</t>
    </r>
    <r>
      <rPr>
        <sz val="10"/>
        <color indexed="10"/>
        <rFont val="Times New Roman"/>
        <family val="1"/>
      </rPr>
      <t xml:space="preserve"> </t>
    </r>
    <r>
      <rPr>
        <sz val="10"/>
        <color indexed="8"/>
        <rFont val="Times New Roman"/>
        <family val="1"/>
      </rPr>
      <t>20.04.2022</t>
    </r>
    <r>
      <rPr>
        <sz val="10"/>
        <rFont val="Times New Roman"/>
        <family val="1"/>
      </rPr>
      <t xml:space="preserve"> №325-п)</t>
    </r>
  </si>
  <si>
    <t>Закон Пермского края от 02.04.2010 №607-пк "О передаче органам местного самоуправления отдельных государственных полномочий по организации оздоровления и отдыха детей" (ред. от 06.09.2023 №220-ПК); Постановление ППК от 31.03.2016 N169-п "Об утверждении порядков по реализации государственных полномочий в сфере обеспечения отдыха детей и их оздоровления в Пермском крае" (ред. от 14.10.2021 №784-п)</t>
  </si>
  <si>
    <r>
      <t xml:space="preserve">Постановление ППК от 30.05.2018 №294-п "Об утверждении Порядка предоставления и расходования субвенции из бюджета Пермского края бюджетам муниципальных районов (городских округов) Пермского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(ред. от 10.05.2023 №354-п); Постановление ППК от 29.07.2020 N563-п "О предоставлении и распределении иных межбюджетных трансфертов бюджетам муниципальных образований Пермского края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федерального бюджета" (ред. от 14.02.2023 №111-п); </t>
    </r>
    <r>
      <rPr>
        <sz val="10"/>
        <color indexed="10"/>
        <rFont val="Times New Roman"/>
        <family val="1"/>
      </rPr>
      <t xml:space="preserve">  </t>
    </r>
  </si>
  <si>
    <t>Постановление администрации ОГО от 09.12.2022 №1830 "Об утверждении Порядка предоставления и расходования иных межбюджетных трансфертов, переданных из бюджета Пермского края бюджету Осинского городского округа с участием средств федерального бюджета на обеспечение деятнельности советников директора по воспитанию и взаимодействию с детскими общественными объединениями в общеобразовательных организациях Осинского городского округа"; Постановление Правительства ПК от 22.11.2022 №978-п "О предоставлении и распределении  иных межбюджетных трансфертов из бюджета ПК с участием средств федерального бюджета бюджетам муниципальных образований ПК на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расположенных на территории ПК"</t>
  </si>
  <si>
    <t>Постановление ППК от 30.05.2018 №294-п "Об утверждении Порядка предоставления и расходования субвенции из бюджета Пермского края бюджетам муниципальных районов (городских округов) Пермского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(ред. от 10.05.2023 №354-п); Постановление ППК от 13.11.2019 № 813-п «ОБ УТВЕРЖДЕНИИ ПОРЯДКА ПРЕДОСТАВЛЕНИЯ И РАСХОДОВАНИЯ СРЕДСТВ, ПЕРЕДАННЫХ ИЗ БЮДЖЕТА ПЕРМСКОГО КРАЯ ОРГАНАМ МЕСТНОГО САМОУПРАВЛЕНИЯ ПЕРМСКОГО КРАЯ НА ВЫПОЛНЕНИЕ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ПРИЗНАНИИ УТРАТИВШИМИ СИЛУ ОТДЕЛЬНЫХ ПОСТАНОВЛЕНИЙ ПРАВИТЕЛЬСТВА ПЕРМСКОГО КРАЯ В СФЕРЕ ОБРАЗОВАНИЯ» (ред.от 13.12.2019 N927-п); Постановление администрации ОГО от 09.01.2023 №3 "Об утверждении Порядка предоставления субсидий из бюджета Осинского городского округа частным дошкольным 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t>
  </si>
  <si>
    <t>Постановление администрации ОГО от 24.11.2022 №1713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Постановление администрации ОГО от 06.10.2023 №1214 "Об утверждении нормативных затрат на мероприятия, предусмотренные муниципальными программами Осинского городского округа"</t>
  </si>
  <si>
    <t>Постановление администрации ОГО от 24.11.2022 №1713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Постановление администрации ОГО от 06.10.2023 №1214 "Об утверждении нормативных затрат на мероприятия, предусмотренные муниципальными программами ОГО"</t>
  </si>
  <si>
    <t>Постановление администрации ОГО от 12.10.2020 №896 "Об установлении расходного обязательства по развитию инфраструктуры Осинского городского округа" (ред. от 29.09.2023 №1172); Постановление ППК от 13.01.2023 N17-п "Об утверждении Порядка предоставления субсидий из бюджета Пермского края бюджетам муниципальных образований Пермского края на реализацию программы "Комфортный край" (ред. от 02.08.2023 №1600-п)</t>
  </si>
  <si>
    <t>Постановление администрации ОГО от 12.10.2020 №896 "Об установлении расходного обязательства по развитию инфраструктуры Осинского городского округа" (ред. от 29.09.2023 №1172)</t>
  </si>
  <si>
    <t>Решение Думы ОГО от 27.10.2022 №442 "О внесении изменений в решение Думы ОГО от 13.12.2019 №78 "О создании Дорожного фонда Осинского городского округа и об утверждении Порядка формирования и использования бюджетных ассигнований дорожного фонда Осинского городского округа"; Постановление администрации ОГО от 12.10.2020 №894 "Об утверждении расходного обязательства по развитию транспортной системы Осинского городского округа" (ред. от 16.10.2023 №1271)</t>
  </si>
  <si>
    <t xml:space="preserve">Постановление администрации ОГО от 24.11.2022 №1713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t>
  </si>
  <si>
    <t>Постановление администрации ОГО от 24.11.2022  №1713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Постановление администрации ОГО от 05.12.2022 №1787 "Об утверждении инвестиционного проекта "Обустройство модульного сооружения для причаливания судов в г.Оса"</t>
  </si>
  <si>
    <t xml:space="preserve"> Постановление администрации ОМР от 10.12.2019 №1170 "Об установлении  расходного обязательства по осуществлению мер, направленных на улучшение гражданского единства и гармонизации межнациональных отношений на территории  Осинского городского округа"(ред.13.10.2023г №1267)</t>
  </si>
  <si>
    <t xml:space="preserve"> Постановление администрации ОГО от 31.03.2022 №464 "Об утверждении положения об оплате труда работников муниципального казенного учреждения "Гражданская защита"(ред.от 06.10.2023 №1213)</t>
  </si>
  <si>
    <t>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политики"(в ред. от 13.10.2023 №1265); Постановление администрации ОГО от 08.12.2020 №1184 "Об утверждении Порядка определения нормативных затрат на оказание муниципальных услуг (выполнение работ) в отношении муниципальных образовательных учреждений и нормативных затрат на уплату налогов"; Постановление администрации ОГО от 13.10.2023 №1262 "Об утверждении размеров нормативных затрат на оказание муниципальных услуг (выполнение работ) и затрат на уплату налогов муниципальными учреждениями в сфере образования на 2024 год и плановый период 2025 и 2026 годов"; Постановление администрации ОГО от 07.07.2023 №792 "Порядок обеспечения бесплатным двухразовым питанием детей с ограниченными возможностями здоровья, посещающих муниципальные образовательные организации, реализующие адаптированные образовательные программы дошкольного образования на территории Осинского городского округа"</t>
  </si>
  <si>
    <t>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политики"(в ред. от 13.10.2023 №1265);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11.04.2023 №381)</t>
  </si>
  <si>
    <t>Постановление Правительства Пермского края от 10.02.2023 N105-п "Об утверждении Порядка предоставления и расходования иных межбюджетных трансфертов из бюджета Пермского края бюджетам муниципальных образований Пермского края на оснащение муниципальных образовательных организаций оборудованием, средствами обучения и воспитания, признании утратившими силу отдельных постановлений Правительства Пермского края и о внесении изменений в отдельные постановления Правительства Пермского края"</t>
  </si>
  <si>
    <t>Постановление администрации ОГО от 03.10.2022 №1453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(ред. от 11.04.2023 №381)</t>
  </si>
  <si>
    <t xml:space="preserve">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политики"(в ред. от 13.10.2023 №1265);  Постановление администрации ОГО от 08.12.2020 №1184 "Об утверждении Порядка определения нормативных затрат на оказание муниципальных услуг (выполнение работ) в отношении муниципальных образовательных учреждений и нормативных затрат на уплату налогов"; Постановление администрации ОГО от 13.10.2023 №1262 "Об утверждении размеров нормативных затрат на оказание муниципальных услуг (выполнение работ) и затрат на уплату налогов муниципальными учреждениями в сфере образования на 2024 год и плановый период 2025 и 2026 годов" </t>
  </si>
  <si>
    <t xml:space="preserve">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политики"(в ред. от 13.10.2023 №1265); Постановление ППК от 18.12.2015 N1109-п "О предоставлении субсидий бюджетам муниципальных районов, муниципальных и городских округов Пермского края из бюджета Пермского края на организацию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муниципальных общеобразовательных учреждениях со специальным наименованием "специальные учебно-воспитательные учреждения" и муниципальных санаторных общеобразовательных учреждениях" (ред. от 06.07.2022 №576-п) </t>
  </si>
  <si>
    <t>Решение Думы ОГО от 10.12.21г. №360 "Об  утверждении тарифов на перевозки пассажиров и багажа автомобильным транспортом (кроме такси) по муниципальным маршрутам регулярных перевозок на территории Осиского городского округа";  Постановление администрации ОГО от 28.05.2021 №571 "Об утверждении Порядка назначения и осуществления выплаты родителям (законным представителям) учащихся за проезд к месту учебы и обратно"(ред. от 22.08.2022 №1260);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округа"(ред.от 11.04.2023 №381); 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политики"(в ред. от 13.10.2023 №1265)</t>
  </si>
  <si>
    <t xml:space="preserve">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 (в ред. от 13.10.2023 №1265);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11.04.2023 №381) </t>
  </si>
  <si>
    <t xml:space="preserve">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политики"(в ред. от 13.10.2023 №1265);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11.04.2023 №381); Постановление администрации ОГО от 29.11.2022 №1734 "Об утверждении Порядка обеспечения бесплатным двухразовым питанием детей с ограниченными возможностями здоровья, обучающихся в общеобразовательных организациях на территории Осинского городского округа" (в ред. от 18.09.2023 №1116) </t>
  </si>
  <si>
    <t>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 (в ред. от 13.10.2023 №1265);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11.04.2023г№381); Постановление администрации ОГО от 02.11.2022 №1641 "Об утверждении Порядка организации бесплатного питания обучающихся в общеобразовательных организациях Осинского городского округа, являющихся членами семей граждан Российской Федерации, призванных на военную службу по мобилизации, в т.ч. на добровольной основе, а также граждан, проходящих военную службу по контракту и принимающих участие в специальной военной операции"</t>
  </si>
  <si>
    <t xml:space="preserve">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 (в ред. от 13.10.2023 №1265); 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(ред. от 11.04.2023 №381) </t>
  </si>
  <si>
    <t>Постановление администрации ОГО от 03.10.2022 №1452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(ред.от 11.04.2023 №381)</t>
  </si>
  <si>
    <t>остановление администрации ОГО от 03.10.2022 №1453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ППК от 10.04.2015 N206-п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27.09.2023 №735-п)</t>
  </si>
  <si>
    <t>Постановление администрации ОГО от 03.10.2022 №1453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ППК от 10.04.2015 N206-п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27.09.2023 №735-п)</t>
  </si>
  <si>
    <t>Постановление администрации ОГО от 03.10.2022 №1453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11.04.2023 №381)</t>
  </si>
  <si>
    <t>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 (в ред. от 13.10.2023 №1265);  Постановление администрации ОГО от 08.12.2020 №1184 "Об утверждении Порядка определения нормативных затрат на оказание муниципальных услуг (выполнение работ) в отношении муниципальных образовательных учреждений и нормативных затрат на уплату налогов"; Постановление администрации ОГО от 13.10.2023 №1262 "Об утверждении размеров нормативных затрат на оказание муниципальных услуг (выполнение работ) и затрат на уплату налогов муниципальными учреждениями в сфере образования на 2024 год и плановый период 2025 и 2026 годов"</t>
  </si>
  <si>
    <t xml:space="preserve">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 (в ред. от 13.10.2023 №1265);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(ред. от 11.04.2023 №381); Постановление администрации ОГО от 29.11.2022г. №1734 "Об утверждении Порядка обеспечения бесплатным двухразовым питанием детей с ограниченными возможностями здоровья, обучающихся в общеобразовательных организациях на территории Осинского городского округа" (в ред. от 18.09.2023 №1116) </t>
  </si>
  <si>
    <t>Постановление ППК от 13.01.2023 N17-п "Об утверждении Порядка предоставления субсидий из бюджета Пермского края бюджетам муниципальных образований Пермского края на реализацию программы "Комфортный край" (ред. от 02.08.2023 №600-п)</t>
  </si>
  <si>
    <t xml:space="preserve"> Постановление администрации ОГО от 21.12.2022 №1894 " Об утверждении Порядка определения нормативных затрат на оказание муниципальной услуги "Реализация дополнительных общеразвивающих программ» и нормативных затрат на уплату налогов муниципального бюджетного учреждения дополнительного образования "Центр детского творчества" (ред. от 13.10.2023 №1263); Постановление администрации ОГО от 03.10.2022 №1452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ОГО от 13.10.2023 №1262 "Об утверждении размеров нормативных затрат на оказание муниципальных услуг (выполнение работ) и затрат на уплату налогов муниципальными учреждениями в сфере образования на 2024 год и плановый период 2025 и 2026 годов"</t>
  </si>
  <si>
    <t>Постановление администрации ОГО от 03.10.2022 №1452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11.04.2023.№381)</t>
  </si>
  <si>
    <t>Постановление администрации ОГО от 03.10.2022 №1452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(ред. от 11.04.2023 №381)</t>
  </si>
  <si>
    <t>Постановление администрации ОГО от 08.02.2022 №152 "Об утверждении Положения об организации отдыха детей в каникулярное время в образовательных и иных организациях Осинского городского округа" (ред. от 24.05.2022 №766); Постановление администрации ОГО от 14.05.2020 №179 "Об организации отдыха и оздоровления детей, включая мероприятия по обеспечению безопасности их жизни и здоровья, в Осинском городском округе" (ред. от 30.08.2023 №1043); Постановление администрации ОГО от 28.05.2021 №570 "Об установлении размера родительской платы за пребывание детей в лагерях отдыха различного типа, организованных муниципальными учреждениями" (ред. от 27.06.2023 №747); 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политики"(в ред. от 13.10.2023 №1265)</t>
  </si>
  <si>
    <t>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 (в ред. от 13.10.2023 №1265).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(ред. от 11.04.2023 №381)</t>
  </si>
  <si>
    <t>Постановление администрации ОГО от 13.10.2023 №1264 "Об утверждении Порядка определения нормативных затрат на оказание муниципальной услуги "Реализация дополнительных профессиональных программ повышения квалификации" и "Методическое обеспечение образовательной деятельности" и нормативных затрат на уплату налогов"; Постановление администрации ОГО от 13.10.2023 №1262 "Об утверждении размеров нормативных затрат на оказание муниципальных услуг (выполнение работ) и затрат на уплату налогов муниципальными учреждениями в сфере образования на 2024 год и плановый период 2025 и 2026 годов"; 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 (ред. от 13.10.2023 №1265)</t>
  </si>
  <si>
    <t>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 (в ред. от 13.10.2023 №1265);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(ред. от 11.04.2023 № 381)</t>
  </si>
  <si>
    <t>Постановление администрации ОГО от 13.10.2023 №1264 "Об утверждении Порядка определения нормативных затрат на оказание муниципальной услуги "Реализация дополнительных профессиональных программ повышения квалификации" и "Методическое обеспечение образовательной деятельности" и нормативных затрат на уплату налогов"; Постановление администрации ОГО от 13.10.2023 №1262 "Об утверждении размеров нормативных затрат на оказание муниципальных услуг (выполнение работ) и затрат на уплату налогов муниципальными учреждениями в сфере образования на 2024 год и плановый период 2025 и 2026 годов"; Постановление администрации ОГО от 03.10.2022 №1451 "Об установлении расходного обязательства по вопросам местного значения в области общего образования и кадровой политики"(ред. от 13.10.2023 №1265)</t>
  </si>
  <si>
    <t>Постановление администрации ОГО от 13.10.2023 №1261 "Об утверждении размеров нормативных затрат на оказание муниципальных услуг (выполнение работ), затрат на уплату налогов муниципальными бюджетными учреждениями культуры на 2024 год и плановый период 2025 и 2026 годы"</t>
  </si>
  <si>
    <t>Постановление администрации ОГО от 13.10.2023 №1261 "Об утверждении размеров нормативных затрат на оказание муниципальных услуг (выполнение работ). затрат на уплату налогов муниципальными бюджетными учреждениями культуры на 2024 год и плановый период 2025 и 2026 годы"</t>
  </si>
  <si>
    <t>Постановление ППК от 01.06.2021 N360-п "Об утверждении Порядка предоставления субсидий из бюджета Пермского края бюджетам муниципальных образований Пермского края на реализацию мероприятий с участием средств самообложения граждан" (ред. от 02.08.2023 №596-п); Постановление администрации ОГО от 09.11.2023 №1396 "Об установлении расходного обязательства по развитию и поддержке общественных инициатив на территории Осинского городского округа"</t>
  </si>
  <si>
    <t>Постановление администрации ОГО от 03.10.2023 №1190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(ред.13.09.2021 №1071); Постановление администрации ОГО от 07.11.2023 №1384 "Об установлении расходного обязательства по вопросам местного значения в сфере физической культуры и спорта"; Постановление администрации ОГО от 13.10.2023 №1260 "Об утверждении размеров нормативных затрат на оказание муниципальных услуг (выполнение работ), затрат на уплату налогов  учреждениями спорта на 2024 год и плановый период 2025 и 2026 годы" (ред. 09.11.2023 №1394)</t>
  </si>
  <si>
    <t xml:space="preserve">Постановление администрации ОГО от 07.11.2023 №1384 "Об установлении расходного обязательства по вопросам местного значения в сфере физической культуры и спорта";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11.04.2023 № 381)                                   </t>
  </si>
  <si>
    <t xml:space="preserve">Постановление администрации ОГО от 03.10.2023 №1190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(ред. от 13.09.2021 №1071); Постановление администрации ОГО от 07.11.2023 №1384 "Об установлении расходного обязательства по вопросам местного значения в сфере физической культуры и спорта"; Постановление администрации ОГО от 13.10.2023 №1260 "Об утверждении размеров нормативных затрат на оказание муниципальных услуг (выполнение работ), затрат на уплату налогов  учреждениями спорта на 2024 год и плановый период 2025 и 2026 годы" (ред. 09.11.2023 №1394)                                   </t>
  </si>
  <si>
    <t>Постановление администрации ОГО от 03.10.2023 №1190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(ред. от 13.09.2021 №1071); Постановление администрации ОГО от 07.11.2023 №1384 "Об установлении расходного обязательства по вопросам местного значения в сфере физической культуры и спорта"; Постановление администрации ОГО от 13.10.2023 №1260 "Об утверждении размеров нормативных затрат на оказание муниципальных услуг (выполнение работ), затрат на уплату налогов учреждениями спорта на 2024 год и плановый период 2025 и 2026 годы" (ред. 09.11.2023 №1384)</t>
  </si>
  <si>
    <t>Постановление администрации ОГО от 07.11.2023 №1384 "Об установлении расходного обязательства по вопросам местного значения в сфере физической культуры и спорта";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(ред. от 11.04.2023 № 381)</t>
  </si>
  <si>
    <t xml:space="preserve">Постановление администрации ОГО от 12.10.2020 №895 "Об утверждении расходного обязательства по благоустройству территории Осинского городского округа" (ред. от 16.10.2023 №1272); Постановление администрации ОГО от 01.11.2019 №1013 "Об утверждении нормативов финансовых затрат на работы по благоустройству территории осинского городского округа" (в ред. от 30.10.2020 №983) </t>
  </si>
  <si>
    <t>Постановление администрации ОГО от 12.10.2020 №895 "Об утверждении расходного обязательства по благоустройству территории Осинского городского округа" (ред. от 16.10.2023 №1272); Постановление администрации ОГО от 01.11.2019 №1013 "Об утверждении нормативов финансовых затрат на работы по благоустройству территории осинского городского округа" (в ред. от 30.10.2020 №983)</t>
  </si>
  <si>
    <t>Постановление ППК от 26.02.2020 N90-п "Об утверждении Порядка предоставления и распределения субсидий из бюджета Пермского края бюджетам муниципальных образований Пермского края на реализацию мероприятий по предотвращению распространения и уничтожению борщевика Сосновского в муниципальных образованиях Пермского края" (ред. от 08.02.2023 №93-п); Постановление администрации ОГО от 12.10.2020 № 895 "Об утверждении расходного обязательства по благоустройству территории Осинского городского округа" (ред. от 16.10.2023 №1272)</t>
  </si>
  <si>
    <t>Постановление администрации ОГО от 09.11.2023 №1396 "Об установлении расходного обязательства по развитию и поддержке общественных инициатив на территории Осинского городского округа"; Постановление ППК от 10.01.2017 №6-п "Об утверждении Порядка предоставления субсидий из бюджета Пермского края бюджетам муниципальных образований Пермского края на софинансирование проектов инициативного бюджетирования в Пермском крае и Порядка проведения конкурсного отбора проектов инициативного бюджетирования краевой конкурсной комиссией инициативного бюджетирования" (ред. от 02.08.2023 №597-п); Постановление администрации ОГО от 30.12.2020 №1358 "Об утверждении Порядка предоставления грантов в форме субсидий победителям конкурсов в рамках муниципальной программы "Развитие и поддержка общественных инициатив на территории Осинского городского округа" (ред. от 26.12.2022 №1912)</t>
  </si>
  <si>
    <t>Постановление администрации ОГО от 12.10.2020 №895 "Об утверждении расходного обязательства по благоустройству территории Осинского городского округа" (ред. от 16.10.2023 №1272); Постановление ППК от 13.01.2023 N17-п "Об утверждении Порядка предоставления субсидий из бюджета Пермского края бюджетам муниципальных образований Пермского края на реализацию программы "Комфортный край" (ред. от 02.08.2023 №1600-п)</t>
  </si>
  <si>
    <t xml:space="preserve">Постановление администрации ОМР от 02.12.2019 №1155 "Об установлении расходного обязательства по развитию градостроительной деятельности Осинского городского округа"(ред. от 06.10.2022 №1491) </t>
  </si>
  <si>
    <t xml:space="preserve">Постановление администрации ОГО от 19.08.2022 №1255 "Об утверждении Порядка предоставления и расходования субсидий из бюджета Осинского городского округа на выплату материального стимулирования народным дружинникам за участие в мероприятиях по охране общественного порядка" (ред от 21.09.2023 №1142); Постановление ППК от 18.10.2017 №870-п "Об утверждении порядка предоставления и расходования субсидий из бюджета ПК бюджетам городских (сельских) поселений и городских округов ПК на выплату материального стимулирования народным дружиникам за участие в мероприятиях по охране общественного порядка" (ред. от 29.06.2022 №546-п) </t>
  </si>
  <si>
    <t>Образование комиссий по делам несовершеннолетних и защите их прав и организация их деятельности</t>
  </si>
  <si>
    <t xml:space="preserve">02.06.2021-бессрочно; 09.11.2023-бессрочно </t>
  </si>
  <si>
    <t>09.11.2023-бессрочно; 10.01.2017-бессрочно; 30.12.2020-бессрочно</t>
  </si>
  <si>
    <t xml:space="preserve">09.11.2023-бессрочно; </t>
  </si>
  <si>
    <t>09.11.2023-бессрочно; 01.01.2023-бессрочно;</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</si>
  <si>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</si>
  <si>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Методическое обеспечение образовательной деятельности</t>
  </si>
  <si>
    <t>1400100020</t>
  </si>
  <si>
    <t>Повышение уровня благоустройства общественных территорий Осинского городского округа</t>
  </si>
  <si>
    <t>Постановление администрации ОГО от 12.10.2020 №895 "Об утверждении расходного обязательства по благоустройству территории Осинского городского округа" (ред. от 16.10.2023 №1272)</t>
  </si>
  <si>
    <t>01.01.2021-бессрочно</t>
  </si>
  <si>
    <t>1130109505</t>
  </si>
  <si>
    <t>Постановление администрации ОГО от 15.10.2021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округа"(ред. от 23.11.2023 №1461)</t>
  </si>
  <si>
    <t>Постановление администрации ОГО от 26.07.2022 №1138 "Об утверждении Положения о системе подготовки населения в области гражданской обороны, защиты населения и территорий от чрезвычайных ситуаций природного техногенного хараектера на территории Осинского городского округа"; Постановление администрации ОГО от 15.10.2021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(ред. от 23.11.2023 №1461); Постановление администрации ОГО от 07.11.2022 №1648 "О создании резервов материальных ресурсов для ликвидации чрезвычайных ситуаций на территории Осинского городского округа" (ред. от 20.09.2023 №1127); Постановление администрации ОГО от 06.10.2023 №1214 "Об утверждении нормативных затрат на мероприятия, предусмотренные муниципальными программами ОГО"</t>
  </si>
  <si>
    <t>Постановление администрации ОГО от 15.10.2021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(ред. от 23.11.2023 №1461); Постановление администрации ОГО от 05.10.2023 №1211 "Об утверждении нормативных затрат на 2024-2026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</si>
  <si>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 xml:space="preserve"> Постановление администрации ОГО от 31.03.2022 №464 "Об утверждении положения об оплате труда работников муниципального казенного учреждения "Гражданская защита"(ред.от 06.10.2023 №1213); Постановление администрации ОГО от 15.10.2021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(ред. от 23.11.2023 №1461); Постановление администрации ОГО от 05.10.2023 №1211 "Об утверждении нормативных затрат на 2024-2026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</si>
  <si>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 xml:space="preserve"> Постановление администрации ОГО от 15.10.2021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округа"(ред. от 23.11.2023 №1461)</t>
  </si>
  <si>
    <t>Постановление администрации ОГО от 15.10.2021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округа"(ред. от 23.11.2023 №1461)</t>
  </si>
  <si>
    <t xml:space="preserve"> Постановление администрации ОГО от 31.03.2022 №464 "Об утверждении положения об оплате труда работников муниципального казенного учреждения "Гражданская защита"(ред.от 06.10.2023 №1213); Постановление администрации ОГО от 15.10.2021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(ред. от 23.11.2023 №1461);  Постановление администрации ОГО от 05.10.2023 №1211 "Об утверждении нормативных затрат на 2024-2026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</si>
  <si>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r>
      <t>Постановление администрации ОГО от 24.11.2022 №1714 "Об утверждении инвестиционного проекта "Разработка проектной документации на строительство объекта "Модульная газовая котельная с.Комарово" (ред. от 16.10.2023 №1273); Постановление администрации ОГО от 16.02.2023 №150 "Об утверждении инвестиционного проекта "Разработка проектной документации на строительство объекта "Модульная газовая котельная по ул. Интернациональная, 8 в г.Оса Пермского края"; Постановление администрации ОГО от 16.02.2023 №149 "Об утверждении инвестиционного проекта "Разработка проектной документации на строительство объекта "Модульная газовая котельная по ул. Ленина, 25 в г.Оса Пермского края"; Постановление администрации ОГО от 12.10.2020 №896 "Об установлении расходного обязательства по развитию инфраструктуры Осинского городского округа" (ред. от 29.09.2023 №1172)</t>
    </r>
    <r>
      <rPr>
        <b/>
        <sz val="10"/>
        <color indexed="10"/>
        <rFont val="Times New Roman"/>
        <family val="1"/>
      </rPr>
      <t xml:space="preserve"> </t>
    </r>
  </si>
  <si>
    <t>Постановление администрации ОГО от 12.10.2020 №896 "Об установлении расходного обязательства по развитию инфраструктуры Осинского городского округа" (ред. от 29.09.2023 №1172); Постановление администрации ОГО от 11.05.2023 №493 "Об утверждении инвестиционного проекта "Капитальный ремонт сетей теплоснабжения в г. Оса от ТК-2а до ТК-2г, от ТК-66 до ТК-66а, от ТК-2 до ТК-21" (в ред. от 23.08.2023 №1013); Постановление ППК от 20.04.2023 N300-п
"Об утверждении региональной программы по модернизации систем коммунальной инфраструктуры Пермского края" (ред. от 14.11.2023 №882-п)</t>
  </si>
  <si>
    <t>Решение Думы ОГО от 27.10.2022 №442 "О внесении изменений в решение Думы ОГО от 13.12.2019 №78 "О создании Дорожного фонда Осинского городского округа и об утверждении Порядка формирования и использования бюджетных ассигнований дорожного фонда Осинского городского округа"; Постановление администрации ОГО от 12.10.2020 №894 "Об утверждении расходного обязательства по развитию транспортной системы Осинского городского округа" (ред. от 16.10.2023 №1271); Постановление ППК от 05.12.2018 №764-п "Об утверждении Порядка предоставления субсидий бюджетам муниципальных образований Пермского края на проектирование и строительство (реконструкцию), капитальный ремонт и ремонт автомобильных дорог общего пользования местного значения, находящихся на территории Пермского края, и о признании утрптившими силу отдельных постановлений Правительства ПК" (ред. от 31.05.2023 №423-п)</t>
  </si>
  <si>
    <t>Постановление администрации ОГО от 24.11.2023 №1469 "Об утверждении расходного обязательства по созданию безопасных и благоприятных условий проживания граждан"</t>
  </si>
  <si>
    <t>Постановление администрации ОГО от 12.10.2020 №895 "Об утверждении расходного обязательства по благоустройству территории Осинского городского округа" (ред. от 16.10.2023 №1272); Постановление ППК от 29.09.2021 №692-п "Об утверждении Порядка предоставления и расходования субсидий из бюджета Пермского края бюджетам муниципальных образований Пермского края на софинансирование мероприятий по снижению негативного воздействия на почвы, восстановлению нарушенных земель, ликвидации несанкционированных свалок в границах муниципального образования" (ред. от 17.11.2023 №902-п); Постановление администрации ОГО от 01.11.2019 №1013 "Об утверждении нормативов финансовых затрат на работы по благоустройству территории осинского городского округа" (в ред. от 30.10.2020 №983)</t>
  </si>
  <si>
    <t>Постановление администрации ОГО от 12.10.2020 №895 "Об утверждении расходного обязательства по благоустройству территории Осинского городского округа" (ред. от 16.10.2023 №1272); Постановление администрации ОГО от 07.03.2023 №222 "Об утверждении Порядка предоставления грантов в форме субсидий из бюджета Осинского городского округа юридическим лицам, за исключением государственных (муниципальных) учреждений, индивидуальным предпринимателям, физическим лицам на благоустройство и озеленение мест общего пользования Осинского городского округа"; Постановление администрации ОГО от 06.10.2023 № 1214 "Об утверждении нормативных затрат на мероприятия, предусмотренные муниципальными программами ОГО"</t>
  </si>
  <si>
    <t>Постановление администрации ОГО от 12.10.2020 №895 "Об утверждении расходного обязательства по благоустройству территории Осинского городского округа" (ред. от 16.10.2023 №1272); Постановление ППК от 03.10.2013 N1331-п "Об утверждении государственной программы Пермского края "Градостроительная и жилищная политика, создание условий для комфортной городской среды" (ред. от 02.11.2023 №825-п)</t>
  </si>
  <si>
    <t>Постановление администрации ОГО от 12.10.2020 №895 "Об утверждении расходного обязательства по благоустройству территории Осинского городского округа" (ред. от 16.10.2023 №1272); Постановление ППК от 31.12.2019 N1064-п "Об утверждении порядков предоставления государственной поддержки, направленной на комплексное развитие сельских территорий в Пермском крае" (ред. от 04.10.2023 №766-п)</t>
  </si>
  <si>
    <t>Постановление администрации ОГО от 12.10.2020 №895 "Об утверждении расходного обязательства по благоустройству территории Осинского городского округа" (ред. от 16.10.2023 №1272); Постановление ППК от 03.10.2013 N1331-п "Об утверждении государственной программы Пермского края "Градостроительная и жилищная политика, создание условий для комфортной городской среды" (ред. от 02.11.2023 №825-п); Постановление администрации ОГО от 20.03.2020 №4 "О предоставлении субсидий из бюджета Осинского городского округа на благоустройство дворовых территорий многоквартирных домов в рамках реализации муниципальной программы "Формирование современной городской среды Осинского городского округа"</t>
  </si>
  <si>
    <t>Постановление администрации ОГО от 15.10.2021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округа"(ред. от 23.11.2023 №1461); Постановление ППК от 06.03.2014 №141-п "Об утверждении Порядка предоставления субсидий бюджетам муниципальных образований Пермского края на реализацию мероприятий по строительству (реконструкции), капитальному ремонту гидротехнических сооружений муниципальной собственности, бесхозяйных гидротехнических сооружений" (ред. от 20.10.2023 №797-п)</t>
  </si>
  <si>
    <t>0800100036</t>
  </si>
  <si>
    <t>Организация и проведение мероприятий</t>
  </si>
  <si>
    <t>08001SP420</t>
  </si>
  <si>
    <t>Реализация мероприятий по направлению "Качественное водоснабжение"</t>
  </si>
  <si>
    <t>11201SP410</t>
  </si>
  <si>
    <t>Реализация мероприятий по направлению "Школьный двор"</t>
  </si>
  <si>
    <t>Реализация мероприятий по направлению "Культурная реновация"</t>
  </si>
  <si>
    <t>Реализация мероприятий по направлению "Школьная остановка"</t>
  </si>
  <si>
    <t>09001SP400</t>
  </si>
  <si>
    <t>Реализация мероприятий по направлению "Наша улица"</t>
  </si>
  <si>
    <t>09001SP430</t>
  </si>
  <si>
    <t>Разработка проектов межевания территории и проведение комплексных кадастровых работ</t>
  </si>
  <si>
    <t>Осуществление отдельного государственного полномочия по планированию использования земель сельскохозяйственного назначения</t>
  </si>
  <si>
    <t>Постановление администрации ОГО от 06.12.2023 №1546 "Об установлении расходного обязательства по вопросам местного значения в сфере культуры"; Постановление ППК от 13.01.2023 N17-п "Об утверждении Порядка предоставления субсидий из бюджета Пермского края бюджетам муниципальных образований Пермского края на реализацию программы "Комфортный край" (ред. от 02.08.2023 №600-п)</t>
  </si>
  <si>
    <t xml:space="preserve">Постановление администрации ОГО от 06.12.2023 №1546 "Об установлении расходного обязательства по вопросам местного значения в сфере культуры"; Постановление администрации ОГО от 03.10.2023 №1189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(ред. от 13.09.2021 №1071) </t>
  </si>
  <si>
    <t>Постановление администрации ОГО от 06.12.2023 №1546 "Об установлении расходного обязательства по вопросам местного значения в сфере культуры";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11.04.2023 № 381)</t>
  </si>
  <si>
    <t>Постановление администрации ОГО от 06.12.2023 №1546"Об установлении расходного обязательства по вопросам местного значения в сфере культуры"; Постановление администрации ОГО от 03.10.2023 №1189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(ред. от 13.09.2021 №1071); Постановление администрации ОГО от 13.10.2023 №1261 "Об утверждении размеров нормативных затрат на оказание муниципальных услуг (выполнение работ), затрат на уплату налогов муниципальными бюджетными учреждениями культуры на 2024 год и плановый период 2025 и 2026 годы"</t>
  </si>
  <si>
    <t>Постановление администрации ОГО от 06.12.2023 №1546 "Об установлении расходного обязательства по вопросам местного значения в сфере культуры"; Постановление ППК от 28.02.2023 №130-п "Об утверждении распределения субсидии из бюджета Пермского края, в том числе с участием средств федерального бюджета, бюджетам муниципальных образований Пермского края на реализацию мероприятий по модернизации библиотек в части комплектования книжных фондов библиотек муниципальных образований Пермского края в 2023 – 2024 годах" (ред. от 26.05.2023 №391-п);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(ред. от 11.04.2023 № 381)</t>
  </si>
  <si>
    <t xml:space="preserve">Постановление администрации ОГО от 06.12.2023 №1546 "Об установлении расходного обязательства по вопросам местного значения в сфере культуры"; Постановление администрации ОГО от 03.10.2023 №1189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задания"(ред. от 13.09.2021 №1071) </t>
  </si>
  <si>
    <t>Постановление администрации ОГО от 06.12.2023 №1546 "Об установлении расходного обязательства по вопросам местного значения в сфере культуры"; Постановление администрации ОГО от 05.04.2021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11.04.2023 №381)</t>
  </si>
  <si>
    <t>Постановление администрации ОГО от 06.12.2023 №1546 "Об установлении расходного обязательства по вопросам местного значения в сфере культуры"; Постановление администрации ОГО от 13.10.2023 №1261 "Об утверждении размеров нормативных затрат на оказание муниципальных услуг (выполнение работ), затрат на уплату налогов муниципальными бюджетными учреждениями культуры на 2024 год и плановый период 2025 и 2026 годы"; Постановление администрации ОГО от 03.10.2023 №1189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(ред. от 13.09.2021 №1071)</t>
  </si>
  <si>
    <t>Закон Пермского края от 10.09.2008 N290-ПК "О наделении органов местного самоуправления Пермского края отдельными государственными полномочиями по предоставлению мер социальной поддержки семьям, имеющим детей, по обеспечению питанием обучающихся общеобразовательных организаций" (ред. от 30.11.2022 №131-ПК); Закон ПК от 28.12.2007 №172-ПК "О наделении органов местного самоуправления ПК государственными полномочиями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(ред. от 05.03.2021 №614-ПК)</t>
  </si>
  <si>
    <t>07.10.2008-бессрочно, 26.01.2008-бессрочно</t>
  </si>
  <si>
    <t>Постановление администрации ОГО от 05.12.2023 №1532 "Об установлении расходного обязательства Осинского городского округа социально ориентированым некоммерческим организациям, не являющимся муниципальными учреждениями". Постановление администрации ОГО от 29.11.2023 №1490 "Об утверждении порядка предоставления субсидий социально ориентированным некоммерческим организациям, не являющимся государственными (муниципальными) учреждениями, из бюджета Осинского городского округа Пермского края. (от 13.12.2023 №1576)</t>
  </si>
  <si>
    <t xml:space="preserve">  п.2;                                 в целом</t>
  </si>
  <si>
    <t>06.12.2023-бессрочно; 01.01.2024-31.12.2026</t>
  </si>
  <si>
    <t>Решение Думы ОГО от 07.12.2023 № 554</t>
  </si>
  <si>
    <t xml:space="preserve"> Постановление администрации ОГО от 18.10.2023 №1305 "Об установлении расходного обязательства по вопросам местного значения в сфере молодежной политики"; Постановление ППК от 01.04.2014 №215-п "О реализации мероприятий подпрограммы 1 "Социальная поддержка семей с детьми. Профилактика социального сиротства и защита прав детей-сирот" государственной программы "Социальная поддержка жителей Пермского края", утвержденной Постановлением Правительства Пермского края от 03.10.2013 №1321-п" (ред. от 29.11.2023 N949-п) </t>
  </si>
  <si>
    <t>Решение Дума ОГО от 29.04.2021 №292 "Об утверждении Порядка и размеров возмещения расходов, связанных со служебными командировками, за счет средств бюджета ОГО" (ред. от 26.10.2023 №533)</t>
  </si>
  <si>
    <t>Решение Думы ОГО от 29.04.2021 №292 "Об утверждении Порядка и размеров возмещения расходов, связанных со служебными командировками, за счет средств бюджета ОГО"(ред. от 26.10.2023 №533)</t>
  </si>
  <si>
    <r>
      <t>Постановление администрации ОГО от 15.06.2020 №319 "Об утверждении Порядка обеспечения работников муниципальных учреждений Осинского городского округа путевками на санаторно-курортное лечение и оздоровление, Положения о комиссии по распределению путевок на санаторно-курортное лечение и оздоровление работников муниципальных учреждений Осинского городского округа" (ред.11.11.2021 №1325);</t>
    </r>
    <r>
      <rPr>
        <sz val="10"/>
        <color indexed="10"/>
        <rFont val="Times New Roman"/>
        <family val="1"/>
      </rPr>
      <t xml:space="preserve"> Закон Пермского края от 04.09.2017 № 121-ПК "Об обеспечении работников государственных и муниципальных учреждений Пермского края путевками на санаторно-курортное лечение и оздоровление" (ред.от 15.12.2023 №275-ПК) </t>
    </r>
  </si>
  <si>
    <r>
      <rPr>
        <sz val="11"/>
        <rFont val="Times New Roman"/>
        <family val="1"/>
      </rPr>
      <t>15.06.2020-бессрочно;</t>
    </r>
    <r>
      <rPr>
        <sz val="11"/>
        <color indexed="10"/>
        <rFont val="Times New Roman"/>
        <family val="1"/>
      </rPr>
      <t xml:space="preserve"> 01.01.2018-31.12.2024</t>
    </r>
  </si>
  <si>
    <t>Закон ПК от 28.12.2007 №172-ПК "О наделении органов местного самоуправления ПК государственными полномочиями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(ред. от 05.03.2021 №614-ПК); Постановление ППК от 01.08.2018 N444-п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(ред. от 27.12.2023 №1047)</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</si>
</sst>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quot;р.&quot;"/>
    <numFmt numFmtId="181" formatCode="#,##0.0&quot;р.&quot;"/>
    <numFmt numFmtId="182" formatCode="0.00000"/>
    <numFmt numFmtId="183" formatCode="0.000"/>
    <numFmt numFmtId="184" formatCode="0.0000"/>
    <numFmt numFmtId="185" formatCode="#,##0.000"/>
    <numFmt numFmtId="186" formatCode="mmm/yyyy"/>
    <numFmt numFmtId="187" formatCode="#,##0.00000"/>
    <numFmt numFmtId="188" formatCode="#,##0.0000"/>
    <numFmt numFmtId="189" formatCode="#,##0.0_ ;\-#,##0.0\ "/>
    <numFmt numFmtId="190" formatCode="000000"/>
    <numFmt numFmtId="191" formatCode="#,##0.000000"/>
    <numFmt numFmtId="192" formatCode="#,##0.0000000"/>
    <numFmt numFmtId="193" formatCode="#,##0.00000000"/>
    <numFmt numFmtId="194" formatCode="#,##0.000000000"/>
    <numFmt numFmtId="195" formatCode="#,##0.0000000000"/>
    <numFmt numFmtId="196" formatCode="#,##0.000_р_."/>
  </numFmts>
  <fonts count="55">
    <font>
      <sz val="10"/>
      <name val="Arial Cyr"/>
      <family val="0"/>
    </font>
    <font>
      <sz val="11"/>
      <color indexed="8"/>
      <name val="Calibri"/>
      <family val="2"/>
    </font>
    <font>
      <sz val="8"/>
      <name val="Arial Cyr"/>
      <family val="0"/>
    </font>
    <font>
      <sz val="8"/>
      <name val="Arial"/>
      <family val="2"/>
    </font>
    <font>
      <b/>
      <sz val="14"/>
      <name val="Times New Roman"/>
      <family val="1"/>
    </font>
    <font>
      <sz val="11"/>
      <name val="Times New Roman"/>
      <family val="1"/>
    </font>
    <font>
      <b/>
      <sz val="11"/>
      <name val="Times New Roman"/>
      <family val="1"/>
    </font>
    <font>
      <sz val="10"/>
      <name val="Times New Roman"/>
      <family val="1"/>
    </font>
    <font>
      <b/>
      <sz val="10"/>
      <name val="Times New Roman"/>
      <family val="1"/>
    </font>
    <font>
      <b/>
      <sz val="12"/>
      <name val="Times New Roman"/>
      <family val="1"/>
    </font>
    <font>
      <u val="single"/>
      <sz val="7.5"/>
      <color indexed="12"/>
      <name val="Arial Cyr"/>
      <family val="0"/>
    </font>
    <font>
      <u val="single"/>
      <sz val="7.5"/>
      <color indexed="36"/>
      <name val="Arial Cyr"/>
      <family val="0"/>
    </font>
    <font>
      <sz val="12"/>
      <name val="Times New Roman"/>
      <family val="1"/>
    </font>
    <font>
      <sz val="11"/>
      <name val="Arial Cyr"/>
      <family val="0"/>
    </font>
    <font>
      <sz val="10"/>
      <color indexed="10"/>
      <name val="Times New Roman"/>
      <family val="1"/>
    </font>
    <font>
      <sz val="10"/>
      <color indexed="8"/>
      <name val="Times New Roman"/>
      <family val="1"/>
    </font>
    <font>
      <b/>
      <sz val="10"/>
      <color indexed="10"/>
      <name val="Times New Roman"/>
      <family val="1"/>
    </font>
    <font>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rgb="FFFF0000"/>
      <name val="Times New Roman"/>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0"/>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30" borderId="0">
      <alignment/>
      <protection/>
    </xf>
    <xf numFmtId="0" fontId="11" fillId="0" borderId="0" applyNumberForma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3" borderId="0" applyNumberFormat="0" applyBorder="0" applyAlignment="0" applyProtection="0"/>
  </cellStyleXfs>
  <cellXfs count="375">
    <xf numFmtId="0" fontId="0" fillId="0" borderId="0" xfId="0" applyAlignment="1">
      <alignment/>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1" xfId="0" applyFont="1" applyFill="1" applyBorder="1" applyAlignment="1">
      <alignment vertical="center" wrapText="1"/>
    </xf>
    <xf numFmtId="0" fontId="5" fillId="0" borderId="0" xfId="0" applyFont="1" applyFill="1" applyAlignment="1">
      <alignment vertical="center"/>
    </xf>
    <xf numFmtId="0" fontId="7" fillId="0" borderId="11"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11" xfId="53"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49" fontId="5"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horizontal="center" vertical="center"/>
    </xf>
    <xf numFmtId="49" fontId="6" fillId="0" borderId="11" xfId="0" applyNumberFormat="1" applyFont="1" applyFill="1" applyBorder="1" applyAlignment="1">
      <alignment horizontal="center" vertical="center" wrapText="1"/>
    </xf>
    <xf numFmtId="0" fontId="6" fillId="0" borderId="0" xfId="0" applyFont="1" applyFill="1" applyAlignment="1">
      <alignment vertical="center"/>
    </xf>
    <xf numFmtId="0" fontId="5" fillId="0" borderId="11" xfId="0" applyNumberFormat="1" applyFont="1" applyFill="1" applyBorder="1" applyAlignment="1">
      <alignment vertical="center" wrapText="1"/>
    </xf>
    <xf numFmtId="0" fontId="5" fillId="0" borderId="11" xfId="0" applyFont="1" applyFill="1" applyBorder="1" applyAlignment="1">
      <alignment vertical="center"/>
    </xf>
    <xf numFmtId="49" fontId="7" fillId="0" borderId="11" xfId="0" applyNumberFormat="1" applyFont="1" applyFill="1" applyBorder="1" applyAlignment="1">
      <alignment vertical="center" wrapText="1"/>
    </xf>
    <xf numFmtId="0" fontId="5" fillId="0" borderId="0" xfId="0" applyFont="1" applyFill="1" applyBorder="1" applyAlignment="1">
      <alignment vertical="center"/>
    </xf>
    <xf numFmtId="49" fontId="7"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5" fillId="0" borderId="13"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2" fillId="0" borderId="13" xfId="0" applyFont="1" applyFill="1" applyBorder="1" applyAlignment="1">
      <alignment horizontal="center" wrapText="1"/>
    </xf>
    <xf numFmtId="0" fontId="7" fillId="0" borderId="0" xfId="0" applyFont="1" applyFill="1" applyAlignment="1">
      <alignment horizontal="center" vertical="top" wrapText="1"/>
    </xf>
    <xf numFmtId="49" fontId="6" fillId="34" borderId="11" xfId="0" applyNumberFormat="1" applyFont="1" applyFill="1" applyBorder="1" applyAlignment="1">
      <alignment horizontal="center" vertical="center" wrapText="1"/>
    </xf>
    <xf numFmtId="0" fontId="6" fillId="34" borderId="11" xfId="0" applyNumberFormat="1" applyFont="1" applyFill="1" applyBorder="1" applyAlignment="1">
      <alignment horizontal="left" vertical="center" wrapText="1"/>
    </xf>
    <xf numFmtId="49" fontId="5" fillId="34" borderId="11" xfId="0" applyNumberFormat="1" applyFont="1" applyFill="1" applyBorder="1" applyAlignment="1">
      <alignment horizontal="center" vertical="center" wrapText="1"/>
    </xf>
    <xf numFmtId="0" fontId="7" fillId="34" borderId="11"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5" fillId="0" borderId="14" xfId="0" applyFont="1" applyFill="1" applyBorder="1" applyAlignment="1">
      <alignment vertical="center"/>
    </xf>
    <xf numFmtId="49" fontId="7" fillId="35" borderId="11" xfId="0" applyNumberFormat="1" applyFont="1" applyFill="1" applyBorder="1" applyAlignment="1">
      <alignment horizontal="center" vertical="center" wrapText="1"/>
    </xf>
    <xf numFmtId="0" fontId="5" fillId="0" borderId="11" xfId="0" applyFont="1" applyFill="1" applyBorder="1" applyAlignment="1">
      <alignment wrapText="1" shrinkToFit="1"/>
    </xf>
    <xf numFmtId="0" fontId="0" fillId="0"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5" fillId="0" borderId="0" xfId="0" applyFont="1" applyAlignment="1">
      <alignmen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0" xfId="0" applyFont="1" applyFill="1" applyBorder="1" applyAlignment="1">
      <alignment vertical="center"/>
    </xf>
    <xf numFmtId="49" fontId="5" fillId="0" borderId="11" xfId="0" applyNumberFormat="1" applyFont="1" applyFill="1" applyBorder="1" applyAlignment="1">
      <alignment vertical="center" wrapText="1"/>
    </xf>
    <xf numFmtId="0" fontId="5" fillId="14" borderId="11" xfId="0" applyFont="1" applyFill="1" applyBorder="1" applyAlignment="1">
      <alignment vertical="center"/>
    </xf>
    <xf numFmtId="0" fontId="5" fillId="14" borderId="0" xfId="0" applyFont="1" applyFill="1" applyAlignment="1">
      <alignment vertical="center"/>
    </xf>
    <xf numFmtId="0" fontId="5" fillId="35" borderId="11" xfId="0" applyFont="1" applyFill="1" applyBorder="1" applyAlignment="1">
      <alignment vertical="center"/>
    </xf>
    <xf numFmtId="0" fontId="12" fillId="0" borderId="11" xfId="0" applyFont="1" applyFill="1" applyBorder="1" applyAlignment="1">
      <alignment horizontal="left" wrapText="1" shrinkToFit="1"/>
    </xf>
    <xf numFmtId="0" fontId="5" fillId="0" borderId="11" xfId="0" applyFont="1" applyFill="1" applyBorder="1" applyAlignment="1">
      <alignment horizontal="left" wrapText="1" shrinkToFit="1"/>
    </xf>
    <xf numFmtId="0" fontId="5" fillId="0" borderId="16" xfId="0" applyFont="1" applyFill="1" applyBorder="1" applyAlignment="1">
      <alignment vertical="center"/>
    </xf>
    <xf numFmtId="0" fontId="12" fillId="0" borderId="12" xfId="0" applyFont="1" applyFill="1" applyBorder="1" applyAlignment="1">
      <alignment horizontal="left" wrapText="1" shrinkToFit="1"/>
    </xf>
    <xf numFmtId="0" fontId="5" fillId="35" borderId="12"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5" fillId="35" borderId="0" xfId="0" applyFont="1" applyFill="1" applyBorder="1" applyAlignment="1">
      <alignment vertical="center"/>
    </xf>
    <xf numFmtId="0" fontId="5" fillId="14" borderId="0" xfId="0" applyFont="1" applyFill="1" applyBorder="1" applyAlignment="1">
      <alignment vertical="center"/>
    </xf>
    <xf numFmtId="0" fontId="12" fillId="0" borderId="0" xfId="0" applyFont="1" applyFill="1" applyBorder="1" applyAlignment="1">
      <alignment horizontal="left" wrapText="1" shrinkToFit="1"/>
    </xf>
    <xf numFmtId="0" fontId="5" fillId="0" borderId="0" xfId="0" applyFont="1" applyBorder="1" applyAlignment="1">
      <alignment vertical="center"/>
    </xf>
    <xf numFmtId="0" fontId="0" fillId="0" borderId="11" xfId="0" applyFont="1" applyFill="1" applyBorder="1" applyAlignment="1">
      <alignment vertical="center" wrapText="1"/>
    </xf>
    <xf numFmtId="0" fontId="5" fillId="0" borderId="11" xfId="0" applyFont="1" applyBorder="1" applyAlignment="1">
      <alignment vertical="center"/>
    </xf>
    <xf numFmtId="0" fontId="5" fillId="0" borderId="11" xfId="0" applyFont="1" applyBorder="1" applyAlignment="1">
      <alignment horizontal="center" vertical="center"/>
    </xf>
    <xf numFmtId="49" fontId="12" fillId="0" borderId="11" xfId="0" applyNumberFormat="1" applyFont="1" applyFill="1" applyBorder="1" applyAlignment="1">
      <alignment horizontal="center" vertical="center" wrapText="1" shrinkToFit="1"/>
    </xf>
    <xf numFmtId="0" fontId="9" fillId="0" borderId="11" xfId="0" applyFont="1" applyFill="1" applyBorder="1" applyAlignment="1">
      <alignment horizontal="left" vertical="center" wrapText="1"/>
    </xf>
    <xf numFmtId="49" fontId="5" fillId="12" borderId="11" xfId="0" applyNumberFormat="1" applyFont="1" applyFill="1" applyBorder="1" applyAlignment="1">
      <alignment horizontal="center" vertical="center" wrapText="1"/>
    </xf>
    <xf numFmtId="0" fontId="5" fillId="12" borderId="11" xfId="0" applyNumberFormat="1" applyFont="1" applyFill="1" applyBorder="1" applyAlignment="1">
      <alignment horizontal="left" vertical="center" wrapText="1"/>
    </xf>
    <xf numFmtId="49" fontId="6" fillId="12" borderId="11" xfId="0" applyNumberFormat="1" applyFont="1" applyFill="1" applyBorder="1" applyAlignment="1">
      <alignment horizontal="center" vertical="center" wrapText="1"/>
    </xf>
    <xf numFmtId="49" fontId="7" fillId="12" borderId="11" xfId="0" applyNumberFormat="1" applyFont="1" applyFill="1" applyBorder="1" applyAlignment="1">
      <alignment horizontal="center" vertical="center" wrapText="1"/>
    </xf>
    <xf numFmtId="0" fontId="5" fillId="12" borderId="11" xfId="0" applyFont="1" applyFill="1" applyBorder="1" applyAlignment="1">
      <alignment horizontal="left" vertical="center" wrapText="1"/>
    </xf>
    <xf numFmtId="0" fontId="5" fillId="12" borderId="11" xfId="0" applyFont="1" applyFill="1" applyBorder="1" applyAlignment="1">
      <alignment horizontal="center" vertical="center" wrapText="1"/>
    </xf>
    <xf numFmtId="0" fontId="7" fillId="12" borderId="11" xfId="0" applyNumberFormat="1" applyFont="1" applyFill="1" applyBorder="1" applyAlignment="1">
      <alignment horizontal="center" vertical="center" wrapText="1"/>
    </xf>
    <xf numFmtId="0" fontId="5" fillId="12" borderId="11" xfId="0" applyNumberFormat="1" applyFont="1" applyFill="1" applyBorder="1" applyAlignment="1">
      <alignment horizontal="center" vertical="center" wrapText="1"/>
    </xf>
    <xf numFmtId="49" fontId="5" fillId="12" borderId="11" xfId="0" applyNumberFormat="1" applyFont="1" applyFill="1" applyBorder="1" applyAlignment="1">
      <alignment vertical="center" wrapText="1"/>
    </xf>
    <xf numFmtId="49" fontId="5" fillId="12" borderId="11" xfId="0" applyNumberFormat="1" applyFont="1" applyFill="1" applyBorder="1" applyAlignment="1">
      <alignment horizontal="left" vertical="center" wrapText="1"/>
    </xf>
    <xf numFmtId="0" fontId="5" fillId="12" borderId="11" xfId="0" applyNumberFormat="1" applyFont="1" applyFill="1" applyBorder="1" applyAlignment="1">
      <alignment vertical="center" wrapText="1"/>
    </xf>
    <xf numFmtId="0" fontId="6" fillId="12" borderId="11"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5" fillId="0" borderId="11" xfId="53"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49" fontId="5" fillId="35" borderId="14" xfId="0" applyNumberFormat="1" applyFont="1" applyFill="1" applyBorder="1" applyAlignment="1">
      <alignment vertical="center" wrapText="1"/>
    </xf>
    <xf numFmtId="0" fontId="5" fillId="0" borderId="14" xfId="0" applyFont="1" applyFill="1" applyBorder="1" applyAlignment="1">
      <alignment vertical="center" wrapText="1"/>
    </xf>
    <xf numFmtId="0"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49" fontId="12" fillId="12" borderId="11" xfId="0" applyNumberFormat="1" applyFont="1" applyFill="1" applyBorder="1" applyAlignment="1">
      <alignment horizontal="center" vertical="center" wrapText="1"/>
    </xf>
    <xf numFmtId="0" fontId="7" fillId="12" borderId="11" xfId="0" applyFont="1" applyFill="1" applyBorder="1" applyAlignment="1">
      <alignment horizontal="center" vertical="center" wrapText="1"/>
    </xf>
    <xf numFmtId="49" fontId="6" fillId="34" borderId="11" xfId="0" applyNumberFormat="1" applyFont="1" applyFill="1" applyBorder="1" applyAlignment="1">
      <alignment horizontal="left" vertical="center" wrapText="1"/>
    </xf>
    <xf numFmtId="2" fontId="7" fillId="0" borderId="14" xfId="0" applyNumberFormat="1" applyFont="1" applyFill="1" applyBorder="1" applyAlignment="1">
      <alignment vertical="center" wrapText="1"/>
    </xf>
    <xf numFmtId="49" fontId="5" fillId="0"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12" fillId="0" borderId="14" xfId="0" applyFont="1" applyFill="1" applyBorder="1" applyAlignment="1">
      <alignment wrapText="1" shrinkToFit="1"/>
    </xf>
    <xf numFmtId="0" fontId="12" fillId="0" borderId="11" xfId="0" applyFont="1" applyFill="1" applyBorder="1" applyAlignment="1">
      <alignment wrapText="1" shrinkToFit="1"/>
    </xf>
    <xf numFmtId="0" fontId="5" fillId="0" borderId="10" xfId="0" applyFont="1" applyFill="1" applyBorder="1" applyAlignment="1">
      <alignment wrapText="1" shrinkToFit="1"/>
    </xf>
    <xf numFmtId="0" fontId="12"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12" borderId="11" xfId="0" applyFont="1" applyFill="1" applyBorder="1" applyAlignment="1">
      <alignment vertical="center" wrapText="1"/>
    </xf>
    <xf numFmtId="0" fontId="7" fillId="0" borderId="14"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5" fillId="35" borderId="11" xfId="0" applyNumberFormat="1" applyFont="1" applyFill="1" applyBorder="1" applyAlignment="1">
      <alignment horizontal="left" vertical="center" wrapText="1"/>
    </xf>
    <xf numFmtId="182" fontId="5" fillId="0" borderId="0" xfId="0" applyNumberFormat="1" applyFont="1" applyFill="1" applyBorder="1" applyAlignment="1">
      <alignment vertical="center"/>
    </xf>
    <xf numFmtId="49" fontId="7" fillId="35" borderId="17" xfId="0" applyNumberFormat="1" applyFont="1" applyFill="1" applyBorder="1" applyAlignment="1">
      <alignment vertical="center" wrapText="1"/>
    </xf>
    <xf numFmtId="49" fontId="5" fillId="35" borderId="17" xfId="0" applyNumberFormat="1" applyFont="1" applyFill="1" applyBorder="1" applyAlignment="1">
      <alignment vertical="center" wrapText="1"/>
    </xf>
    <xf numFmtId="0" fontId="7" fillId="0" borderId="14" xfId="0"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7" fillId="12" borderId="14" xfId="0" applyFont="1" applyFill="1" applyBorder="1" applyAlignment="1">
      <alignment horizontal="center" vertical="center" wrapText="1"/>
    </xf>
    <xf numFmtId="0" fontId="5" fillId="12" borderId="14" xfId="0" applyNumberFormat="1" applyFont="1" applyFill="1" applyBorder="1" applyAlignment="1">
      <alignment horizontal="center" vertical="center" wrapText="1"/>
    </xf>
    <xf numFmtId="0" fontId="5" fillId="12" borderId="14"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5" fillId="12" borderId="14" xfId="0" applyNumberFormat="1" applyFont="1" applyFill="1" applyBorder="1" applyAlignment="1">
      <alignment vertical="center" wrapText="1"/>
    </xf>
    <xf numFmtId="49" fontId="7" fillId="12" borderId="14" xfId="0" applyNumberFormat="1" applyFont="1" applyFill="1" applyBorder="1" applyAlignment="1">
      <alignment horizontal="center" vertical="center" wrapText="1"/>
    </xf>
    <xf numFmtId="49" fontId="5" fillId="12" borderId="14" xfId="0" applyNumberFormat="1" applyFont="1" applyFill="1" applyBorder="1" applyAlignment="1">
      <alignment horizontal="center" vertical="center" wrapText="1"/>
    </xf>
    <xf numFmtId="49" fontId="12" fillId="35" borderId="11"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5" fillId="0" borderId="0" xfId="0" applyFont="1" applyFill="1" applyAlignment="1">
      <alignment horizontal="left" wrapText="1"/>
    </xf>
    <xf numFmtId="0" fontId="0" fillId="0" borderId="10"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vertical="center" wrapText="1"/>
    </xf>
    <xf numFmtId="0" fontId="7" fillId="0" borderId="14" xfId="0" applyFont="1" applyFill="1" applyBorder="1" applyAlignment="1">
      <alignment vertical="center" wrapText="1"/>
    </xf>
    <xf numFmtId="0" fontId="5" fillId="0" borderId="14" xfId="0" applyNumberFormat="1" applyFont="1" applyFill="1" applyBorder="1" applyAlignment="1">
      <alignment vertical="center" wrapText="1"/>
    </xf>
    <xf numFmtId="0" fontId="7" fillId="0" borderId="11" xfId="0" applyFont="1" applyFill="1" applyBorder="1" applyAlignment="1">
      <alignment vertical="center" wrapText="1"/>
    </xf>
    <xf numFmtId="49" fontId="5" fillId="35" borderId="14"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182" fontId="5" fillId="0" borderId="11" xfId="0" applyNumberFormat="1" applyFont="1" applyFill="1" applyBorder="1" applyAlignment="1">
      <alignment vertical="center" wrapText="1"/>
    </xf>
    <xf numFmtId="0" fontId="6" fillId="34" borderId="11" xfId="0" applyFont="1" applyFill="1" applyBorder="1" applyAlignment="1">
      <alignment horizontal="left" vertical="center" wrapText="1"/>
    </xf>
    <xf numFmtId="0" fontId="0" fillId="0" borderId="14" xfId="0" applyBorder="1" applyAlignment="1">
      <alignment horizontal="center" vertical="center" wrapText="1"/>
    </xf>
    <xf numFmtId="0" fontId="5" fillId="35" borderId="11" xfId="0" applyFont="1" applyFill="1" applyBorder="1" applyAlignment="1">
      <alignment horizontal="center" vertical="center" wrapText="1"/>
    </xf>
    <xf numFmtId="0" fontId="4" fillId="0" borderId="0" xfId="0" applyFont="1" applyFill="1" applyAlignment="1">
      <alignment horizontal="left" vertical="center" wrapText="1"/>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35" borderId="11" xfId="0" applyFont="1" applyFill="1" applyBorder="1" applyAlignment="1">
      <alignment horizontal="center" vertical="center" wrapText="1"/>
    </xf>
    <xf numFmtId="14" fontId="5" fillId="0" borderId="14" xfId="0" applyNumberFormat="1" applyFont="1" applyBorder="1" applyAlignment="1">
      <alignment horizontal="center" vertical="center" wrapText="1"/>
    </xf>
    <xf numFmtId="49" fontId="5" fillId="12"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35" borderId="17" xfId="0" applyNumberFormat="1" applyFont="1" applyFill="1" applyBorder="1" applyAlignment="1">
      <alignment horizontal="center" vertical="center" wrapText="1"/>
    </xf>
    <xf numFmtId="0" fontId="5" fillId="35"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left" vertical="center" wrapText="1"/>
    </xf>
    <xf numFmtId="49" fontId="5" fillId="35" borderId="11"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6" fillId="12"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182" fontId="5" fillId="0" borderId="11" xfId="0" applyNumberFormat="1" applyFont="1" applyFill="1" applyBorder="1" applyAlignment="1">
      <alignment horizontal="center" vertical="center" wrapText="1"/>
    </xf>
    <xf numFmtId="182" fontId="5" fillId="0" borderId="0" xfId="0" applyNumberFormat="1" applyFont="1" applyFill="1" applyAlignment="1">
      <alignment vertical="center" wrapText="1"/>
    </xf>
    <xf numFmtId="49" fontId="5" fillId="35" borderId="1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4" xfId="0" applyNumberFormat="1" applyFont="1" applyFill="1" applyBorder="1" applyAlignment="1">
      <alignment vertical="center" wrapText="1"/>
    </xf>
    <xf numFmtId="182" fontId="12" fillId="0" borderId="11" xfId="0" applyNumberFormat="1" applyFont="1" applyFill="1" applyBorder="1" applyAlignment="1">
      <alignment horizontal="center" vertical="center" wrapText="1"/>
    </xf>
    <xf numFmtId="0" fontId="5" fillId="35" borderId="11" xfId="0" applyFont="1" applyFill="1" applyBorder="1" applyAlignment="1">
      <alignment vertical="center" wrapText="1"/>
    </xf>
    <xf numFmtId="172" fontId="4" fillId="0" borderId="0" xfId="0" applyNumberFormat="1" applyFont="1" applyFill="1" applyAlignment="1">
      <alignment horizontal="center" vertical="center"/>
    </xf>
    <xf numFmtId="172" fontId="4" fillId="0" borderId="18" xfId="0" applyNumberFormat="1" applyFont="1" applyFill="1" applyBorder="1" applyAlignment="1">
      <alignment horizontal="center" vertical="center"/>
    </xf>
    <xf numFmtId="172" fontId="5" fillId="0" borderId="11" xfId="0" applyNumberFormat="1" applyFont="1" applyFill="1" applyBorder="1" applyAlignment="1" applyProtection="1">
      <alignment horizontal="center" vertical="center" wrapText="1"/>
      <protection/>
    </xf>
    <xf numFmtId="172" fontId="6" fillId="34" borderId="11" xfId="0" applyNumberFormat="1" applyFont="1" applyFill="1" applyBorder="1" applyAlignment="1">
      <alignment horizontal="center" vertical="center" wrapText="1"/>
    </xf>
    <xf numFmtId="172" fontId="6" fillId="12" borderId="11" xfId="0" applyNumberFormat="1" applyFont="1" applyFill="1" applyBorder="1" applyAlignment="1">
      <alignment horizontal="center" vertical="center" wrapText="1"/>
    </xf>
    <xf numFmtId="172" fontId="5" fillId="0" borderId="11" xfId="0" applyNumberFormat="1" applyFont="1" applyFill="1" applyBorder="1" applyAlignment="1">
      <alignment horizontal="center" vertical="center" wrapText="1"/>
    </xf>
    <xf numFmtId="172" fontId="12" fillId="0" borderId="11" xfId="0" applyNumberFormat="1" applyFont="1" applyFill="1" applyBorder="1" applyAlignment="1">
      <alignment horizontal="center" vertical="center" wrapText="1"/>
    </xf>
    <xf numFmtId="172" fontId="5" fillId="0" borderId="14" xfId="0" applyNumberFormat="1" applyFont="1" applyFill="1" applyBorder="1" applyAlignment="1">
      <alignment horizontal="center" vertical="center" wrapText="1"/>
    </xf>
    <xf numFmtId="172" fontId="12" fillId="0" borderId="11" xfId="0" applyNumberFormat="1" applyFont="1" applyFill="1" applyBorder="1" applyAlignment="1">
      <alignment horizontal="center" vertical="center"/>
    </xf>
    <xf numFmtId="172" fontId="5" fillId="0" borderId="19" xfId="0" applyNumberFormat="1"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172" fontId="12" fillId="0" borderId="19" xfId="0" applyNumberFormat="1" applyFont="1" applyFill="1" applyBorder="1" applyAlignment="1">
      <alignment horizontal="center" vertical="center" wrapText="1"/>
    </xf>
    <xf numFmtId="172" fontId="5" fillId="0" borderId="0" xfId="0" applyNumberFormat="1" applyFont="1" applyFill="1" applyAlignment="1">
      <alignment horizontal="right" vertical="center" wrapText="1"/>
    </xf>
    <xf numFmtId="172" fontId="5" fillId="0" borderId="18" xfId="0" applyNumberFormat="1" applyFont="1" applyFill="1" applyBorder="1" applyAlignment="1">
      <alignment horizontal="right" vertical="center" wrapText="1"/>
    </xf>
    <xf numFmtId="172" fontId="5" fillId="0" borderId="0" xfId="0" applyNumberFormat="1" applyFont="1" applyFill="1" applyAlignment="1">
      <alignment vertical="center"/>
    </xf>
    <xf numFmtId="0" fontId="5" fillId="35" borderId="11" xfId="0"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35" borderId="11" xfId="0" applyNumberFormat="1" applyFont="1" applyFill="1" applyBorder="1" applyAlignment="1">
      <alignment horizontal="center" vertical="center" wrapText="1"/>
    </xf>
    <xf numFmtId="0" fontId="5" fillId="12" borderId="14" xfId="0" applyFont="1" applyFill="1" applyBorder="1" applyAlignment="1">
      <alignment horizontal="left" vertical="center" wrapText="1"/>
    </xf>
    <xf numFmtId="0" fontId="7" fillId="35"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36" borderId="0" xfId="0" applyFont="1" applyFill="1" applyAlignment="1">
      <alignment vertical="center"/>
    </xf>
    <xf numFmtId="172" fontId="5" fillId="0" borderId="0" xfId="0" applyNumberFormat="1" applyFont="1" applyFill="1" applyAlignment="1">
      <alignment horizontal="right" vertical="center"/>
    </xf>
    <xf numFmtId="0" fontId="7" fillId="35" borderId="10" xfId="0"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6" fillId="0" borderId="10" xfId="0" applyNumberFormat="1" applyFont="1" applyFill="1" applyBorder="1" applyAlignment="1">
      <alignment vertical="center" wrapText="1"/>
    </xf>
    <xf numFmtId="0" fontId="7" fillId="0" borderId="17" xfId="0" applyFont="1" applyFill="1" applyBorder="1" applyAlignment="1">
      <alignment horizontal="center" vertical="center" wrapText="1"/>
    </xf>
    <xf numFmtId="187" fontId="5" fillId="0" borderId="0" xfId="0" applyNumberFormat="1" applyFont="1" applyFill="1" applyAlignment="1">
      <alignment horizontal="right" vertical="center" wrapText="1"/>
    </xf>
    <xf numFmtId="0" fontId="12" fillId="0" borderId="10" xfId="0" applyFont="1" applyFill="1" applyBorder="1" applyAlignment="1">
      <alignment horizontal="left" vertical="center" wrapText="1"/>
    </xf>
    <xf numFmtId="49" fontId="5" fillId="35" borderId="10"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5" fillId="0" borderId="10" xfId="0" applyFont="1" applyBorder="1" applyAlignment="1">
      <alignment vertical="center" wrapText="1"/>
    </xf>
    <xf numFmtId="2" fontId="5" fillId="0" borderId="10"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2" fontId="52" fillId="0" borderId="11" xfId="0" applyNumberFormat="1" applyFont="1" applyFill="1" applyBorder="1" applyAlignment="1">
      <alignment horizontal="center" vertical="center" wrapText="1"/>
    </xf>
    <xf numFmtId="2" fontId="5" fillId="35"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49" fontId="5" fillId="35"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0" borderId="0" xfId="0" applyFont="1" applyFill="1" applyAlignment="1">
      <alignment vertical="center" wrapText="1"/>
    </xf>
    <xf numFmtId="2" fontId="7" fillId="0" borderId="10" xfId="0" applyNumberFormat="1" applyFont="1" applyFill="1" applyBorder="1" applyAlignment="1">
      <alignment vertical="center" wrapText="1"/>
    </xf>
    <xf numFmtId="2" fontId="7" fillId="0" borderId="11" xfId="0" applyNumberFormat="1" applyFont="1" applyFill="1" applyBorder="1" applyAlignment="1">
      <alignment vertical="center" wrapText="1"/>
    </xf>
    <xf numFmtId="49" fontId="5" fillId="35"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7" fillId="35" borderId="14"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2" fontId="5" fillId="0" borderId="10" xfId="53" applyNumberFormat="1" applyFont="1" applyFill="1" applyBorder="1" applyAlignment="1">
      <alignment horizontal="left" vertical="center" wrapText="1"/>
      <protection/>
    </xf>
    <xf numFmtId="0" fontId="5" fillId="35" borderId="10" xfId="0" applyNumberFormat="1" applyFont="1" applyFill="1" applyBorder="1" applyAlignment="1">
      <alignment horizontal="center" vertical="center" wrapText="1"/>
    </xf>
    <xf numFmtId="191" fontId="5" fillId="0" borderId="18" xfId="0" applyNumberFormat="1" applyFont="1" applyFill="1" applyBorder="1" applyAlignment="1">
      <alignment horizontal="right" vertical="center" wrapText="1"/>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0" borderId="10" xfId="53" applyNumberFormat="1" applyFont="1" applyFill="1" applyBorder="1" applyAlignment="1">
      <alignment horizontal="left" vertical="center" wrapText="1"/>
      <protection/>
    </xf>
    <xf numFmtId="172" fontId="6" fillId="12" borderId="11"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wrapText="1"/>
    </xf>
    <xf numFmtId="2" fontId="5" fillId="35" borderId="11" xfId="0" applyNumberFormat="1"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shrinkToFit="1"/>
    </xf>
    <xf numFmtId="0" fontId="5"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1" xfId="0" applyBorder="1" applyAlignment="1">
      <alignment horizontal="center" vertical="center" wrapText="1"/>
    </xf>
    <xf numFmtId="0" fontId="53" fillId="0" borderId="11"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xf>
    <xf numFmtId="49" fontId="5" fillId="35"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49" fontId="5" fillId="35" borderId="10" xfId="0" applyNumberFormat="1" applyFont="1" applyFill="1" applyBorder="1" applyAlignment="1">
      <alignment vertical="center" wrapText="1"/>
    </xf>
    <xf numFmtId="172" fontId="5" fillId="35" borderId="11" xfId="0" applyNumberFormat="1" applyFont="1" applyFill="1" applyBorder="1" applyAlignment="1">
      <alignment horizontal="center" vertical="center" wrapText="1"/>
    </xf>
    <xf numFmtId="172" fontId="12" fillId="35" borderId="11" xfId="0" applyNumberFormat="1" applyFont="1" applyFill="1" applyBorder="1" applyAlignment="1">
      <alignment horizontal="center" vertical="center" wrapText="1"/>
    </xf>
    <xf numFmtId="172" fontId="5" fillId="35" borderId="10" xfId="0" applyNumberFormat="1" applyFont="1" applyFill="1" applyBorder="1" applyAlignment="1">
      <alignment horizontal="center" vertical="center" wrapText="1"/>
    </xf>
    <xf numFmtId="172" fontId="12" fillId="35" borderId="11" xfId="0" applyNumberFormat="1" applyFont="1" applyFill="1" applyBorder="1" applyAlignment="1">
      <alignment horizontal="center" vertical="center"/>
    </xf>
    <xf numFmtId="172" fontId="12" fillId="35" borderId="19"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5" fillId="35" borderId="10" xfId="0" applyNumberFormat="1" applyFont="1" applyFill="1" applyBorder="1" applyAlignment="1">
      <alignment horizontal="center" vertical="center" wrapText="1"/>
    </xf>
    <xf numFmtId="0" fontId="5" fillId="35" borderId="14"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7" xfId="0" applyBorder="1" applyAlignment="1">
      <alignment vertical="center" wrapText="1"/>
    </xf>
    <xf numFmtId="0" fontId="0" fillId="0" borderId="14" xfId="0" applyBorder="1" applyAlignment="1">
      <alignment vertical="center" wrapText="1"/>
    </xf>
    <xf numFmtId="49" fontId="5" fillId="35"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2" fontId="5"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5" fillId="35" borderId="10" xfId="0" applyFont="1" applyFill="1" applyBorder="1" applyAlignment="1">
      <alignment horizontal="center" vertical="center" wrapText="1" shrinkToFit="1"/>
    </xf>
    <xf numFmtId="0" fontId="5" fillId="35" borderId="17" xfId="0" applyFont="1" applyFill="1" applyBorder="1" applyAlignment="1">
      <alignment horizontal="center" vertical="center" wrapText="1" shrinkToFit="1"/>
    </xf>
    <xf numFmtId="49" fontId="5" fillId="35" borderId="17"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7" fillId="35" borderId="10" xfId="0" applyNumberFormat="1" applyFont="1" applyFill="1" applyBorder="1" applyAlignment="1">
      <alignment horizontal="center" vertical="center" wrapText="1"/>
    </xf>
    <xf numFmtId="0" fontId="7" fillId="35" borderId="17"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0" fontId="13" fillId="0" borderId="14" xfId="0" applyFont="1" applyBorder="1" applyAlignment="1">
      <alignment horizontal="left" vertical="center" wrapText="1"/>
    </xf>
    <xf numFmtId="0" fontId="5" fillId="0" borderId="14"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7" fillId="0" borderId="17"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2" fontId="5" fillId="35" borderId="10" xfId="0" applyNumberFormat="1" applyFont="1" applyFill="1" applyBorder="1" applyAlignment="1">
      <alignment horizontal="center" vertical="center" wrapText="1"/>
    </xf>
    <xf numFmtId="2" fontId="5" fillId="35" borderId="17" xfId="0" applyNumberFormat="1" applyFont="1" applyFill="1" applyBorder="1" applyAlignment="1">
      <alignment horizontal="center" vertical="center" wrapText="1"/>
    </xf>
    <xf numFmtId="2" fontId="5" fillId="35"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5" fillId="0" borderId="17" xfId="0" applyNumberFormat="1" applyFont="1" applyFill="1" applyBorder="1" applyAlignment="1">
      <alignment horizontal="center" vertical="center" wrapText="1"/>
    </xf>
    <xf numFmtId="49" fontId="54"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0" xfId="0" applyFont="1" applyBorder="1" applyAlignment="1">
      <alignment horizontal="left" vertical="center" wrapText="1"/>
    </xf>
    <xf numFmtId="0" fontId="0" fillId="0" borderId="14" xfId="0" applyBorder="1" applyAlignment="1">
      <alignment horizontal="left"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left" vertical="center" wrapText="1"/>
    </xf>
    <xf numFmtId="172" fontId="5" fillId="35" borderId="11" xfId="0" applyNumberFormat="1" applyFont="1" applyFill="1" applyBorder="1" applyAlignment="1">
      <alignment horizontal="center" vertical="center" wrapText="1"/>
    </xf>
    <xf numFmtId="172" fontId="5" fillId="0" borderId="17" xfId="0" applyNumberFormat="1" applyFont="1" applyFill="1" applyBorder="1" applyAlignment="1">
      <alignment horizontal="center" vertical="center" wrapText="1"/>
    </xf>
    <xf numFmtId="172" fontId="5" fillId="35" borderId="10" xfId="0" applyNumberFormat="1" applyFont="1" applyFill="1" applyBorder="1" applyAlignment="1">
      <alignment horizontal="center" vertical="center" wrapText="1"/>
    </xf>
    <xf numFmtId="172" fontId="5" fillId="35" borderId="14" xfId="0" applyNumberFormat="1"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2" fontId="7" fillId="0" borderId="10" xfId="0" applyNumberFormat="1"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4" fontId="5" fillId="0" borderId="10" xfId="0" applyNumberFormat="1" applyFont="1" applyFill="1" applyBorder="1" applyAlignment="1">
      <alignment horizontal="left" vertical="center" wrapText="1"/>
    </xf>
    <xf numFmtId="0" fontId="0" fillId="0" borderId="14" xfId="0" applyFont="1" applyBorder="1" applyAlignment="1">
      <alignment horizontal="left" vertical="center" wrapText="1"/>
    </xf>
    <xf numFmtId="0" fontId="5" fillId="35" borderId="17"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0" fontId="5" fillId="0" borderId="20" xfId="0" applyFont="1" applyFill="1" applyBorder="1" applyAlignment="1">
      <alignment horizontal="center" vertical="top"/>
    </xf>
    <xf numFmtId="0" fontId="5" fillId="0" borderId="10" xfId="0" applyFont="1" applyFill="1" applyBorder="1" applyAlignment="1">
      <alignment vertical="center" wrapText="1"/>
    </xf>
    <xf numFmtId="0" fontId="0" fillId="0" borderId="17" xfId="0" applyFont="1" applyBorder="1" applyAlignment="1">
      <alignment vertical="center" wrapText="1"/>
    </xf>
    <xf numFmtId="0" fontId="0" fillId="0" borderId="14" xfId="0" applyFont="1" applyBorder="1" applyAlignment="1">
      <alignment vertical="center" wrapText="1"/>
    </xf>
    <xf numFmtId="0" fontId="7" fillId="35" borderId="10"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5" fillId="0" borderId="17" xfId="0" applyFont="1" applyFill="1" applyBorder="1" applyAlignment="1">
      <alignment vertical="center" wrapText="1"/>
    </xf>
    <xf numFmtId="0" fontId="7" fillId="0" borderId="11" xfId="0" applyNumberFormat="1" applyFont="1" applyFill="1" applyBorder="1" applyAlignment="1">
      <alignment horizontal="center" vertical="center" wrapText="1"/>
    </xf>
    <xf numFmtId="0" fontId="5" fillId="0" borderId="2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72" fontId="5" fillId="0" borderId="10" xfId="0" applyNumberFormat="1" applyFont="1" applyFill="1" applyBorder="1" applyAlignment="1">
      <alignment horizontal="center" vertical="center" wrapText="1"/>
    </xf>
    <xf numFmtId="172" fontId="5" fillId="0" borderId="14" xfId="0" applyNumberFormat="1" applyFont="1" applyFill="1" applyBorder="1" applyAlignment="1">
      <alignment horizontal="center" vertical="center" wrapText="1"/>
    </xf>
    <xf numFmtId="172" fontId="12" fillId="35" borderId="10" xfId="0" applyNumberFormat="1" applyFont="1" applyFill="1" applyBorder="1" applyAlignment="1">
      <alignment horizontal="center" vertical="center" wrapText="1"/>
    </xf>
    <xf numFmtId="172" fontId="12" fillId="0" borderId="14"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172" fontId="5" fillId="0" borderId="0" xfId="0" applyNumberFormat="1" applyFont="1" applyFill="1" applyAlignment="1">
      <alignment horizontal="right" vertical="center"/>
    </xf>
    <xf numFmtId="0" fontId="4" fillId="0" borderId="0" xfId="0" applyFont="1" applyFill="1" applyAlignment="1">
      <alignment horizontal="center" vertical="center"/>
    </xf>
    <xf numFmtId="172" fontId="5" fillId="0" borderId="19" xfId="0" applyNumberFormat="1" applyFont="1" applyFill="1" applyBorder="1" applyAlignment="1" applyProtection="1">
      <alignment horizontal="center" vertical="center" wrapText="1"/>
      <protection/>
    </xf>
    <xf numFmtId="172" fontId="5" fillId="0" borderId="1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172" fontId="5" fillId="0" borderId="24" xfId="0" applyNumberFormat="1" applyFont="1" applyFill="1" applyBorder="1" applyAlignment="1" applyProtection="1">
      <alignment horizontal="center" vertical="center" wrapText="1"/>
      <protection/>
    </xf>
    <xf numFmtId="2" fontId="52" fillId="0" borderId="17"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14" xfId="0" applyBorder="1" applyAlignment="1">
      <alignment horizontal="center" vertical="center"/>
    </xf>
    <xf numFmtId="0" fontId="5" fillId="35" borderId="11" xfId="0" applyNumberFormat="1" applyFont="1" applyFill="1" applyBorder="1" applyAlignment="1">
      <alignment horizontal="center" vertical="center" wrapText="1"/>
    </xf>
    <xf numFmtId="2" fontId="5" fillId="0" borderId="11" xfId="0" applyNumberFormat="1" applyFont="1" applyFill="1" applyBorder="1" applyAlignment="1">
      <alignment horizontal="left" vertical="center" wrapText="1"/>
    </xf>
    <xf numFmtId="2" fontId="5" fillId="0" borderId="10" xfId="0" applyNumberFormat="1" applyFont="1" applyFill="1" applyBorder="1" applyAlignment="1">
      <alignment horizontal="left" vertical="center" wrapText="1"/>
    </xf>
    <xf numFmtId="2" fontId="5" fillId="0" borderId="14" xfId="0" applyNumberFormat="1" applyFont="1" applyFill="1" applyBorder="1" applyAlignment="1">
      <alignment horizontal="left" vertical="center" wrapText="1"/>
    </xf>
    <xf numFmtId="0" fontId="0" fillId="0" borderId="17" xfId="0" applyFont="1" applyBorder="1" applyAlignment="1">
      <alignment horizontal="left" vertical="center" wrapText="1"/>
    </xf>
    <xf numFmtId="0" fontId="5" fillId="0" borderId="10" xfId="0" applyFont="1" applyBorder="1" applyAlignment="1">
      <alignment vertical="center" wrapText="1"/>
    </xf>
    <xf numFmtId="0" fontId="5" fillId="0" borderId="14" xfId="0" applyFont="1" applyBorder="1" applyAlignment="1">
      <alignment vertical="center" wrapText="1"/>
    </xf>
    <xf numFmtId="0" fontId="5" fillId="0" borderId="10"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0" fontId="13" fillId="0" borderId="17" xfId="0" applyFont="1" applyBorder="1" applyAlignment="1">
      <alignment vertical="center" wrapText="1"/>
    </xf>
    <xf numFmtId="0" fontId="0" fillId="0" borderId="17" xfId="0"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9"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483"/>
  <sheetViews>
    <sheetView tabSelected="1" view="pageBreakPreview" zoomScale="80" zoomScaleNormal="60" zoomScaleSheetLayoutView="80" workbookViewId="0" topLeftCell="A1">
      <selection activeCell="G333" sqref="G333"/>
    </sheetView>
  </sheetViews>
  <sheetFormatPr defaultColWidth="9.00390625" defaultRowHeight="12.75"/>
  <cols>
    <col min="1" max="1" width="7.375" style="14" customWidth="1"/>
    <col min="2" max="2" width="60.25390625" style="15" customWidth="1"/>
    <col min="3" max="3" width="15.75390625" style="14" customWidth="1"/>
    <col min="4" max="4" width="6.75390625" style="16" customWidth="1"/>
    <col min="5" max="5" width="15.125" style="16" customWidth="1"/>
    <col min="6" max="6" width="7.625" style="16" customWidth="1"/>
    <col min="7" max="7" width="75.125" style="17" customWidth="1"/>
    <col min="8" max="8" width="15.375" style="14" customWidth="1"/>
    <col min="9" max="9" width="12.00390625" style="14" customWidth="1"/>
    <col min="10" max="10" width="17.00390625" style="188" customWidth="1"/>
    <col min="11" max="12" width="16.75390625" style="188" customWidth="1"/>
    <col min="13" max="13" width="17.375" style="189" customWidth="1"/>
    <col min="14" max="60" width="9.125" style="26" customWidth="1"/>
    <col min="61" max="16384" width="9.125" style="8" customWidth="1"/>
  </cols>
  <sheetData>
    <row r="1" spans="2:60" s="18" customFormat="1" ht="18.75" customHeight="1">
      <c r="B1" s="152" t="s">
        <v>694</v>
      </c>
      <c r="G1" s="19"/>
      <c r="J1" s="351"/>
      <c r="K1" s="351"/>
      <c r="L1" s="351"/>
      <c r="M1" s="351"/>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row>
    <row r="2" spans="2:60" s="18" customFormat="1" ht="17.25" customHeight="1">
      <c r="B2" s="152" t="s">
        <v>936</v>
      </c>
      <c r="G2" s="19"/>
      <c r="J2" s="198"/>
      <c r="K2" s="198"/>
      <c r="L2" s="198"/>
      <c r="M2" s="198"/>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row>
    <row r="3" spans="1:60" s="18" customFormat="1" ht="18.75" customHeight="1">
      <c r="A3" s="352" t="s">
        <v>503</v>
      </c>
      <c r="B3" s="352"/>
      <c r="C3" s="352"/>
      <c r="D3" s="352"/>
      <c r="E3" s="352"/>
      <c r="F3" s="352"/>
      <c r="G3" s="352"/>
      <c r="H3" s="352"/>
      <c r="I3" s="352"/>
      <c r="J3" s="352"/>
      <c r="K3" s="352"/>
      <c r="L3" s="352"/>
      <c r="M3" s="352"/>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row>
    <row r="4" spans="1:60" s="18" customFormat="1" ht="15" customHeight="1">
      <c r="A4" s="20"/>
      <c r="B4" s="133"/>
      <c r="C4" s="20"/>
      <c r="D4" s="20"/>
      <c r="E4" s="20"/>
      <c r="F4" s="20"/>
      <c r="G4" s="20"/>
      <c r="H4" s="20"/>
      <c r="I4" s="20"/>
      <c r="J4" s="176"/>
      <c r="K4" s="176"/>
      <c r="L4" s="176"/>
      <c r="M4" s="177"/>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row>
    <row r="5" spans="1:60" s="18" customFormat="1" ht="15" customHeight="1">
      <c r="A5" s="338" t="s">
        <v>33</v>
      </c>
      <c r="B5" s="340"/>
      <c r="C5" s="267" t="s">
        <v>29</v>
      </c>
      <c r="D5" s="348" t="s">
        <v>34</v>
      </c>
      <c r="E5" s="348" t="s">
        <v>36</v>
      </c>
      <c r="F5" s="348" t="s">
        <v>35</v>
      </c>
      <c r="G5" s="338" t="s">
        <v>13</v>
      </c>
      <c r="H5" s="339"/>
      <c r="I5" s="340"/>
      <c r="J5" s="353" t="s">
        <v>30</v>
      </c>
      <c r="K5" s="357"/>
      <c r="L5" s="357"/>
      <c r="M5" s="35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row>
    <row r="6" spans="1:60" s="18" customFormat="1" ht="32.25" customHeight="1">
      <c r="A6" s="355"/>
      <c r="B6" s="356"/>
      <c r="C6" s="314"/>
      <c r="D6" s="349"/>
      <c r="E6" s="349"/>
      <c r="F6" s="349"/>
      <c r="G6" s="341"/>
      <c r="H6" s="342"/>
      <c r="I6" s="343"/>
      <c r="J6" s="353" t="s">
        <v>656</v>
      </c>
      <c r="K6" s="354"/>
      <c r="L6" s="353" t="s">
        <v>657</v>
      </c>
      <c r="M6" s="35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row>
    <row r="7" spans="1:60" s="18" customFormat="1" ht="89.25" customHeight="1">
      <c r="A7" s="341"/>
      <c r="B7" s="343"/>
      <c r="C7" s="268"/>
      <c r="D7" s="350"/>
      <c r="E7" s="350"/>
      <c r="F7" s="350"/>
      <c r="G7" s="144" t="s">
        <v>14</v>
      </c>
      <c r="H7" s="144" t="s">
        <v>15</v>
      </c>
      <c r="I7" s="144" t="s">
        <v>16</v>
      </c>
      <c r="J7" s="178" t="s">
        <v>7</v>
      </c>
      <c r="K7" s="178" t="s">
        <v>621</v>
      </c>
      <c r="L7" s="178" t="s">
        <v>31</v>
      </c>
      <c r="M7" s="178" t="s">
        <v>32</v>
      </c>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row>
    <row r="8" spans="1:60" s="18" customFormat="1" ht="30" customHeight="1">
      <c r="A8" s="144" t="s">
        <v>327</v>
      </c>
      <c r="B8" s="144" t="s">
        <v>17</v>
      </c>
      <c r="C8" s="144" t="s">
        <v>18</v>
      </c>
      <c r="D8" s="145" t="s">
        <v>19</v>
      </c>
      <c r="E8" s="145" t="s">
        <v>20</v>
      </c>
      <c r="F8" s="145" t="s">
        <v>21</v>
      </c>
      <c r="G8" s="144" t="s">
        <v>22</v>
      </c>
      <c r="H8" s="144" t="s">
        <v>23</v>
      </c>
      <c r="I8" s="144" t="s">
        <v>24</v>
      </c>
      <c r="J8" s="178" t="s">
        <v>25</v>
      </c>
      <c r="K8" s="178" t="s">
        <v>26</v>
      </c>
      <c r="L8" s="178" t="s">
        <v>27</v>
      </c>
      <c r="M8" s="178" t="s">
        <v>28</v>
      </c>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row>
    <row r="9" spans="1:60" s="22" customFormat="1" ht="42.75" customHeight="1">
      <c r="A9" s="37" t="s">
        <v>105</v>
      </c>
      <c r="B9" s="38" t="s">
        <v>113</v>
      </c>
      <c r="C9" s="37"/>
      <c r="D9" s="37"/>
      <c r="E9" s="37"/>
      <c r="F9" s="39"/>
      <c r="G9" s="40"/>
      <c r="H9" s="41"/>
      <c r="I9" s="41"/>
      <c r="J9" s="179">
        <f>J10+J280+J412+J353</f>
        <v>1318305.8321099998</v>
      </c>
      <c r="K9" s="179">
        <f>K10+K280+K412+K353-0.1</f>
        <v>1314440.98711</v>
      </c>
      <c r="L9" s="179">
        <f>L10+L280+L412+L353+L428</f>
        <v>1136420.81759</v>
      </c>
      <c r="M9" s="179">
        <f>M10+M280+M412+M353+M428</f>
        <v>1134486.88029</v>
      </c>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row>
    <row r="10" spans="1:60" s="22" customFormat="1" ht="71.25" customHeight="1">
      <c r="A10" s="37" t="s">
        <v>114</v>
      </c>
      <c r="B10" s="38" t="s">
        <v>116</v>
      </c>
      <c r="C10" s="37"/>
      <c r="D10" s="37"/>
      <c r="E10" s="37"/>
      <c r="F10" s="39"/>
      <c r="G10" s="40"/>
      <c r="H10" s="41"/>
      <c r="I10" s="41"/>
      <c r="J10" s="179">
        <f>J11+J35+J47+J54+J72+J77+J80+J85+J88+J95+J109+J125+J132+J144+J149+J156+J162+J179+J194+J199+J203+J206+J222+J235+J242+J247+J254+J259+J264+J273+J250+J231+J276+J67</f>
        <v>647482.5372199998</v>
      </c>
      <c r="K10" s="179">
        <f>K11+K35+K47+K54+K72+K77+K80+K85+K88+K95+K109+K125+K132+K144+K149+K156+K162+K179+K194+K199+K203+K206+K222+K235+K242+K247+K254+K259+K264+K273+K250+K231+K276+K67</f>
        <v>644102.79222</v>
      </c>
      <c r="L10" s="179">
        <f>L11+L35+L47+L54+L72+L77+L80+L85+L88+L95+L109+L125+L132+L144+L149+L156+L162+L179+L194+L199+L203+L206+L222+L235+L242+L247+L254+L259+L264+L273+L250+L231+L276+L67</f>
        <v>446144.6083</v>
      </c>
      <c r="M10" s="179">
        <f>M11+M35+M47+M54+M72+M77+M80+M85+M88+M95+M109+M125+M132+M144+M149+M156+M162+M179+M194+M199+M203+M206+M222+M235+M242+M247+M254+M259+M264+M273+M250+M231+M276+M67</f>
        <v>426703.58099999995</v>
      </c>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row>
    <row r="11" spans="1:13" ht="45" customHeight="1">
      <c r="A11" s="75" t="s">
        <v>125</v>
      </c>
      <c r="B11" s="76" t="s">
        <v>124</v>
      </c>
      <c r="C11" s="75"/>
      <c r="D11" s="77"/>
      <c r="E11" s="77"/>
      <c r="F11" s="75"/>
      <c r="G11" s="78"/>
      <c r="H11" s="77"/>
      <c r="I11" s="77"/>
      <c r="J11" s="180">
        <f>J12</f>
        <v>10262.451</v>
      </c>
      <c r="K11" s="180">
        <f>K12</f>
        <v>9679.951</v>
      </c>
      <c r="L11" s="180">
        <f>L12</f>
        <v>7314.851</v>
      </c>
      <c r="M11" s="180">
        <f>M12</f>
        <v>7314.851</v>
      </c>
    </row>
    <row r="12" spans="1:62" ht="45" customHeight="1">
      <c r="A12" s="55"/>
      <c r="B12" s="23" t="s">
        <v>157</v>
      </c>
      <c r="C12" s="2"/>
      <c r="D12" s="10"/>
      <c r="E12" s="10" t="s">
        <v>64</v>
      </c>
      <c r="F12" s="10"/>
      <c r="G12" s="10"/>
      <c r="H12" s="10"/>
      <c r="I12" s="10"/>
      <c r="J12" s="181">
        <f>J13+J23</f>
        <v>10262.451</v>
      </c>
      <c r="K12" s="181">
        <f>K13+K23</f>
        <v>9679.951</v>
      </c>
      <c r="L12" s="181">
        <f>L13+L23</f>
        <v>7314.851</v>
      </c>
      <c r="M12" s="181">
        <f>M13+M23</f>
        <v>7314.851</v>
      </c>
      <c r="BI12" s="26"/>
      <c r="BJ12" s="26"/>
    </row>
    <row r="13" spans="1:62" ht="30" customHeight="1">
      <c r="A13" s="55"/>
      <c r="B13" s="11" t="s">
        <v>359</v>
      </c>
      <c r="C13" s="2"/>
      <c r="D13" s="10"/>
      <c r="E13" s="10" t="s">
        <v>65</v>
      </c>
      <c r="F13" s="10"/>
      <c r="G13" s="10"/>
      <c r="H13" s="10"/>
      <c r="I13" s="10"/>
      <c r="J13" s="181">
        <f>J14+J20</f>
        <v>8922.177</v>
      </c>
      <c r="K13" s="181">
        <f>K14+K20</f>
        <v>8339.677</v>
      </c>
      <c r="L13" s="181">
        <f>L14+L20</f>
        <v>5974.576999999999</v>
      </c>
      <c r="M13" s="181">
        <f>M14+M20</f>
        <v>5974.576999999999</v>
      </c>
      <c r="BI13" s="26"/>
      <c r="BJ13" s="26"/>
    </row>
    <row r="14" spans="1:62" ht="30" customHeight="1">
      <c r="A14" s="55"/>
      <c r="B14" s="49" t="s">
        <v>360</v>
      </c>
      <c r="C14" s="2"/>
      <c r="D14" s="103"/>
      <c r="E14" s="103" t="s">
        <v>158</v>
      </c>
      <c r="F14" s="103"/>
      <c r="G14" s="90"/>
      <c r="H14" s="2"/>
      <c r="I14" s="2"/>
      <c r="J14" s="181">
        <f>SUM(J15:J19)</f>
        <v>7883.477</v>
      </c>
      <c r="K14" s="181">
        <f>SUM(K15:K19)</f>
        <v>7883.477</v>
      </c>
      <c r="L14" s="181">
        <f>SUM(L15:L19)</f>
        <v>5818.3769999999995</v>
      </c>
      <c r="M14" s="181">
        <f>SUM(M15:M19)</f>
        <v>5818.3769999999995</v>
      </c>
      <c r="BI14" s="26"/>
      <c r="BJ14" s="26"/>
    </row>
    <row r="15" spans="1:62" ht="15.75" customHeight="1">
      <c r="A15" s="265"/>
      <c r="B15" s="312" t="s">
        <v>663</v>
      </c>
      <c r="C15" s="151" t="s">
        <v>358</v>
      </c>
      <c r="D15" s="237" t="s">
        <v>9</v>
      </c>
      <c r="E15" s="237" t="s">
        <v>159</v>
      </c>
      <c r="F15" s="237" t="s">
        <v>38</v>
      </c>
      <c r="G15" s="323" t="s">
        <v>831</v>
      </c>
      <c r="H15" s="265" t="s">
        <v>507</v>
      </c>
      <c r="I15" s="265" t="s">
        <v>668</v>
      </c>
      <c r="J15" s="182">
        <v>7763.348</v>
      </c>
      <c r="K15" s="182">
        <v>7763.348</v>
      </c>
      <c r="L15" s="182">
        <v>5698.248</v>
      </c>
      <c r="M15" s="182">
        <v>5698.248</v>
      </c>
      <c r="BI15" s="26"/>
      <c r="BJ15" s="26"/>
    </row>
    <row r="16" spans="1:62" ht="15" customHeight="1">
      <c r="A16" s="266"/>
      <c r="B16" s="320"/>
      <c r="C16" s="151" t="s">
        <v>358</v>
      </c>
      <c r="D16" s="237" t="s">
        <v>9</v>
      </c>
      <c r="E16" s="237" t="s">
        <v>159</v>
      </c>
      <c r="F16" s="237" t="s">
        <v>39</v>
      </c>
      <c r="G16" s="324"/>
      <c r="H16" s="269"/>
      <c r="I16" s="269"/>
      <c r="J16" s="181">
        <v>68.3</v>
      </c>
      <c r="K16" s="181">
        <v>68.3</v>
      </c>
      <c r="L16" s="181">
        <v>68.3</v>
      </c>
      <c r="M16" s="181">
        <v>68.3</v>
      </c>
      <c r="BI16" s="26"/>
      <c r="BJ16" s="26"/>
    </row>
    <row r="17" spans="1:62" ht="45" customHeight="1">
      <c r="A17" s="91"/>
      <c r="B17" s="96" t="s">
        <v>664</v>
      </c>
      <c r="C17" s="151" t="s">
        <v>358</v>
      </c>
      <c r="D17" s="237" t="s">
        <v>9</v>
      </c>
      <c r="E17" s="237" t="s">
        <v>162</v>
      </c>
      <c r="F17" s="237" t="s">
        <v>38</v>
      </c>
      <c r="G17" s="324"/>
      <c r="H17" s="269"/>
      <c r="I17" s="269"/>
      <c r="J17" s="181">
        <v>38.652</v>
      </c>
      <c r="K17" s="181">
        <v>38.652</v>
      </c>
      <c r="L17" s="181">
        <v>38.652</v>
      </c>
      <c r="M17" s="181">
        <v>38.652</v>
      </c>
      <c r="BI17" s="26"/>
      <c r="BJ17" s="26"/>
    </row>
    <row r="18" spans="1:62" ht="30" customHeight="1">
      <c r="A18" s="91"/>
      <c r="B18" s="96" t="s">
        <v>665</v>
      </c>
      <c r="C18" s="151" t="s">
        <v>358</v>
      </c>
      <c r="D18" s="237" t="s">
        <v>9</v>
      </c>
      <c r="E18" s="237" t="s">
        <v>361</v>
      </c>
      <c r="F18" s="237" t="s">
        <v>38</v>
      </c>
      <c r="G18" s="324"/>
      <c r="H18" s="269"/>
      <c r="I18" s="269"/>
      <c r="J18" s="181">
        <v>5.46</v>
      </c>
      <c r="K18" s="181">
        <v>5.46</v>
      </c>
      <c r="L18" s="181">
        <v>5.46</v>
      </c>
      <c r="M18" s="181">
        <v>5.46</v>
      </c>
      <c r="BI18" s="26"/>
      <c r="BJ18" s="26"/>
    </row>
    <row r="19" spans="1:62" ht="15" customHeight="1">
      <c r="A19" s="91"/>
      <c r="B19" s="96" t="s">
        <v>666</v>
      </c>
      <c r="C19" s="151" t="s">
        <v>358</v>
      </c>
      <c r="D19" s="237" t="s">
        <v>9</v>
      </c>
      <c r="E19" s="237" t="s">
        <v>362</v>
      </c>
      <c r="F19" s="237" t="s">
        <v>38</v>
      </c>
      <c r="G19" s="324"/>
      <c r="H19" s="269"/>
      <c r="I19" s="269"/>
      <c r="J19" s="181">
        <v>7.717</v>
      </c>
      <c r="K19" s="181">
        <v>7.717</v>
      </c>
      <c r="L19" s="181">
        <v>7.717</v>
      </c>
      <c r="M19" s="181">
        <v>7.717</v>
      </c>
      <c r="BI19" s="26"/>
      <c r="BJ19" s="26"/>
    </row>
    <row r="20" spans="1:62" ht="15" customHeight="1">
      <c r="A20" s="55"/>
      <c r="B20" s="7" t="s">
        <v>424</v>
      </c>
      <c r="C20" s="151"/>
      <c r="D20" s="237"/>
      <c r="E20" s="237" t="s">
        <v>423</v>
      </c>
      <c r="F20" s="237"/>
      <c r="G20" s="324"/>
      <c r="H20" s="269"/>
      <c r="I20" s="269"/>
      <c r="J20" s="181">
        <f>J21+J22</f>
        <v>1038.7</v>
      </c>
      <c r="K20" s="181">
        <f>K21+K22</f>
        <v>456.2</v>
      </c>
      <c r="L20" s="181">
        <f>L21+L22</f>
        <v>156.2</v>
      </c>
      <c r="M20" s="181">
        <f>M21+M22</f>
        <v>156.2</v>
      </c>
      <c r="BI20" s="26"/>
      <c r="BJ20" s="26"/>
    </row>
    <row r="21" spans="1:62" ht="52.5" customHeight="1">
      <c r="A21" s="55"/>
      <c r="B21" s="7" t="s">
        <v>564</v>
      </c>
      <c r="C21" s="217" t="s">
        <v>358</v>
      </c>
      <c r="D21" s="237" t="s">
        <v>9</v>
      </c>
      <c r="E21" s="237" t="s">
        <v>565</v>
      </c>
      <c r="F21" s="237" t="s">
        <v>38</v>
      </c>
      <c r="G21" s="324"/>
      <c r="H21" s="269"/>
      <c r="I21" s="269"/>
      <c r="J21" s="181">
        <v>882.5</v>
      </c>
      <c r="K21" s="181">
        <v>300</v>
      </c>
      <c r="L21" s="181">
        <v>0</v>
      </c>
      <c r="M21" s="181">
        <v>0</v>
      </c>
      <c r="BI21" s="26"/>
      <c r="BJ21" s="26"/>
    </row>
    <row r="22" spans="1:62" ht="30" customHeight="1">
      <c r="A22" s="55"/>
      <c r="B22" s="218" t="s">
        <v>567</v>
      </c>
      <c r="C22" s="217" t="s">
        <v>358</v>
      </c>
      <c r="D22" s="237" t="s">
        <v>9</v>
      </c>
      <c r="E22" s="237" t="s">
        <v>566</v>
      </c>
      <c r="F22" s="237" t="s">
        <v>38</v>
      </c>
      <c r="G22" s="325"/>
      <c r="H22" s="269"/>
      <c r="I22" s="269"/>
      <c r="J22" s="181">
        <v>156.2</v>
      </c>
      <c r="K22" s="181">
        <v>156.2</v>
      </c>
      <c r="L22" s="181">
        <v>156.2</v>
      </c>
      <c r="M22" s="181">
        <v>156.2</v>
      </c>
      <c r="BI22" s="26"/>
      <c r="BJ22" s="26"/>
    </row>
    <row r="23" spans="1:62" ht="30" customHeight="1">
      <c r="A23" s="2"/>
      <c r="B23" s="11" t="s">
        <v>363</v>
      </c>
      <c r="C23" s="2"/>
      <c r="D23" s="10"/>
      <c r="E23" s="10" t="s">
        <v>66</v>
      </c>
      <c r="F23" s="10"/>
      <c r="G23" s="101"/>
      <c r="H23" s="10"/>
      <c r="I23" s="10"/>
      <c r="J23" s="256">
        <f>J24+J29</f>
        <v>1340.2740000000001</v>
      </c>
      <c r="K23" s="256">
        <f>K24+K29</f>
        <v>1340.2740000000001</v>
      </c>
      <c r="L23" s="256">
        <f>L24+L29</f>
        <v>1340.2740000000001</v>
      </c>
      <c r="M23" s="256">
        <f>M24+M29</f>
        <v>1340.2740000000001</v>
      </c>
      <c r="BI23" s="26"/>
      <c r="BJ23" s="26"/>
    </row>
    <row r="24" spans="1:62" ht="15" customHeight="1">
      <c r="A24" s="265"/>
      <c r="B24" s="49" t="s">
        <v>163</v>
      </c>
      <c r="C24" s="160"/>
      <c r="D24" s="103"/>
      <c r="E24" s="103" t="s">
        <v>164</v>
      </c>
      <c r="F24" s="103"/>
      <c r="G24" s="219"/>
      <c r="H24" s="87"/>
      <c r="I24" s="87"/>
      <c r="J24" s="256">
        <f>J25+J26+J27+J28</f>
        <v>964.2</v>
      </c>
      <c r="K24" s="256">
        <f>K25+K26+K27+K28</f>
        <v>964.2</v>
      </c>
      <c r="L24" s="256">
        <f>L25+L26+L27+L28</f>
        <v>964.2</v>
      </c>
      <c r="M24" s="256">
        <f>M25+M26+M27+M28</f>
        <v>964.2</v>
      </c>
      <c r="BI24" s="26"/>
      <c r="BJ24" s="26"/>
    </row>
    <row r="25" spans="1:62" ht="30" customHeight="1">
      <c r="A25" s="269"/>
      <c r="B25" s="7" t="s">
        <v>568</v>
      </c>
      <c r="C25" s="217" t="s">
        <v>358</v>
      </c>
      <c r="D25" s="216" t="s">
        <v>9</v>
      </c>
      <c r="E25" s="216" t="s">
        <v>569</v>
      </c>
      <c r="F25" s="216" t="s">
        <v>38</v>
      </c>
      <c r="G25" s="323" t="s">
        <v>832</v>
      </c>
      <c r="H25" s="265" t="s">
        <v>507</v>
      </c>
      <c r="I25" s="265" t="s">
        <v>680</v>
      </c>
      <c r="J25" s="256">
        <v>21.7</v>
      </c>
      <c r="K25" s="256">
        <v>21.7</v>
      </c>
      <c r="L25" s="256">
        <v>21.7</v>
      </c>
      <c r="M25" s="256">
        <v>21.7</v>
      </c>
      <c r="BI25" s="26"/>
      <c r="BJ25" s="26"/>
    </row>
    <row r="26" spans="1:62" ht="60" customHeight="1">
      <c r="A26" s="266"/>
      <c r="B26" s="7" t="s">
        <v>580</v>
      </c>
      <c r="C26" s="151" t="s">
        <v>358</v>
      </c>
      <c r="D26" s="103" t="s">
        <v>8</v>
      </c>
      <c r="E26" s="103" t="s">
        <v>581</v>
      </c>
      <c r="F26" s="103" t="s">
        <v>38</v>
      </c>
      <c r="G26" s="324"/>
      <c r="H26" s="269"/>
      <c r="I26" s="269"/>
      <c r="J26" s="256">
        <v>542.5</v>
      </c>
      <c r="K26" s="256">
        <v>542.5</v>
      </c>
      <c r="L26" s="256">
        <v>542.5</v>
      </c>
      <c r="M26" s="256">
        <v>542.5</v>
      </c>
      <c r="BI26" s="26"/>
      <c r="BJ26" s="26"/>
    </row>
    <row r="27" spans="1:62" ht="30" customHeight="1">
      <c r="A27" s="102"/>
      <c r="B27" s="137" t="s">
        <v>582</v>
      </c>
      <c r="C27" s="217" t="s">
        <v>358</v>
      </c>
      <c r="D27" s="216" t="s">
        <v>8</v>
      </c>
      <c r="E27" s="216" t="s">
        <v>583</v>
      </c>
      <c r="F27" s="216" t="s">
        <v>38</v>
      </c>
      <c r="G27" s="324"/>
      <c r="H27" s="269"/>
      <c r="I27" s="269"/>
      <c r="J27" s="256">
        <v>250</v>
      </c>
      <c r="K27" s="256">
        <v>250</v>
      </c>
      <c r="L27" s="256">
        <v>250</v>
      </c>
      <c r="M27" s="256">
        <v>250</v>
      </c>
      <c r="BI27" s="26"/>
      <c r="BJ27" s="26"/>
    </row>
    <row r="28" spans="1:62" ht="45" customHeight="1">
      <c r="A28" s="102"/>
      <c r="B28" s="137" t="s">
        <v>585</v>
      </c>
      <c r="C28" s="217" t="s">
        <v>358</v>
      </c>
      <c r="D28" s="216" t="s">
        <v>8</v>
      </c>
      <c r="E28" s="216" t="s">
        <v>584</v>
      </c>
      <c r="F28" s="216" t="s">
        <v>38</v>
      </c>
      <c r="G28" s="325"/>
      <c r="H28" s="266"/>
      <c r="I28" s="266"/>
      <c r="J28" s="256">
        <v>150</v>
      </c>
      <c r="K28" s="256">
        <v>150</v>
      </c>
      <c r="L28" s="256">
        <v>150</v>
      </c>
      <c r="M28" s="256">
        <v>150</v>
      </c>
      <c r="BI28" s="26"/>
      <c r="BJ28" s="26"/>
    </row>
    <row r="29" spans="1:62" ht="15" customHeight="1">
      <c r="A29" s="153"/>
      <c r="B29" s="96" t="s">
        <v>563</v>
      </c>
      <c r="C29" s="154"/>
      <c r="D29" s="103"/>
      <c r="E29" s="2" t="s">
        <v>165</v>
      </c>
      <c r="F29" s="103"/>
      <c r="G29" s="220"/>
      <c r="H29" s="55"/>
      <c r="I29" s="55"/>
      <c r="J29" s="181">
        <f>J30+J31+J32+J33+J34</f>
        <v>376.074</v>
      </c>
      <c r="K29" s="181">
        <f>K30+K31+K32+K33+K34</f>
        <v>376.074</v>
      </c>
      <c r="L29" s="181">
        <f>L30+L31+L32+L33+L34</f>
        <v>376.074</v>
      </c>
      <c r="M29" s="181">
        <f>M30+M31+M32+M33+M34</f>
        <v>376.074</v>
      </c>
      <c r="BI29" s="26"/>
      <c r="BJ29" s="26"/>
    </row>
    <row r="30" spans="1:62" ht="30" customHeight="1">
      <c r="A30" s="215"/>
      <c r="B30" s="7" t="s">
        <v>570</v>
      </c>
      <c r="C30" s="217" t="s">
        <v>358</v>
      </c>
      <c r="D30" s="216" t="s">
        <v>9</v>
      </c>
      <c r="E30" s="2" t="s">
        <v>571</v>
      </c>
      <c r="F30" s="216" t="s">
        <v>38</v>
      </c>
      <c r="G30" s="323" t="s">
        <v>832</v>
      </c>
      <c r="H30" s="265" t="s">
        <v>507</v>
      </c>
      <c r="I30" s="265" t="s">
        <v>668</v>
      </c>
      <c r="J30" s="181">
        <v>5.096</v>
      </c>
      <c r="K30" s="181">
        <v>5.096</v>
      </c>
      <c r="L30" s="181">
        <v>5.096</v>
      </c>
      <c r="M30" s="181">
        <v>5.096</v>
      </c>
      <c r="BI30" s="26"/>
      <c r="BJ30" s="26"/>
    </row>
    <row r="31" spans="1:62" ht="15" customHeight="1">
      <c r="A31" s="215"/>
      <c r="B31" s="96" t="s">
        <v>572</v>
      </c>
      <c r="C31" s="217" t="s">
        <v>358</v>
      </c>
      <c r="D31" s="216" t="s">
        <v>9</v>
      </c>
      <c r="E31" s="2" t="s">
        <v>576</v>
      </c>
      <c r="F31" s="216" t="s">
        <v>38</v>
      </c>
      <c r="G31" s="324"/>
      <c r="H31" s="269"/>
      <c r="I31" s="269"/>
      <c r="J31" s="181">
        <v>15.92</v>
      </c>
      <c r="K31" s="181">
        <v>15.92</v>
      </c>
      <c r="L31" s="181">
        <v>15.92</v>
      </c>
      <c r="M31" s="181">
        <v>15.92</v>
      </c>
      <c r="BI31" s="26"/>
      <c r="BJ31" s="26"/>
    </row>
    <row r="32" spans="1:62" ht="45" customHeight="1">
      <c r="A32" s="215"/>
      <c r="B32" s="96" t="s">
        <v>573</v>
      </c>
      <c r="C32" s="217" t="s">
        <v>358</v>
      </c>
      <c r="D32" s="216" t="s">
        <v>9</v>
      </c>
      <c r="E32" s="2" t="s">
        <v>577</v>
      </c>
      <c r="F32" s="216" t="s">
        <v>38</v>
      </c>
      <c r="G32" s="324"/>
      <c r="H32" s="269"/>
      <c r="I32" s="269"/>
      <c r="J32" s="181">
        <v>53.308</v>
      </c>
      <c r="K32" s="181">
        <v>53.308</v>
      </c>
      <c r="L32" s="181">
        <v>53.308</v>
      </c>
      <c r="M32" s="181">
        <v>53.308</v>
      </c>
      <c r="BI32" s="26"/>
      <c r="BJ32" s="26"/>
    </row>
    <row r="33" spans="1:62" ht="15" customHeight="1">
      <c r="A33" s="215"/>
      <c r="B33" s="96" t="s">
        <v>574</v>
      </c>
      <c r="C33" s="217" t="s">
        <v>358</v>
      </c>
      <c r="D33" s="216" t="s">
        <v>9</v>
      </c>
      <c r="E33" s="2" t="s">
        <v>578</v>
      </c>
      <c r="F33" s="216" t="s">
        <v>38</v>
      </c>
      <c r="G33" s="324"/>
      <c r="H33" s="269"/>
      <c r="I33" s="269"/>
      <c r="J33" s="181">
        <v>250</v>
      </c>
      <c r="K33" s="181">
        <v>250</v>
      </c>
      <c r="L33" s="181">
        <v>250</v>
      </c>
      <c r="M33" s="181">
        <v>250</v>
      </c>
      <c r="BI33" s="26"/>
      <c r="BJ33" s="26"/>
    </row>
    <row r="34" spans="1:62" ht="45" customHeight="1">
      <c r="A34" s="215"/>
      <c r="B34" s="96" t="s">
        <v>575</v>
      </c>
      <c r="C34" s="217" t="s">
        <v>358</v>
      </c>
      <c r="D34" s="216" t="s">
        <v>9</v>
      </c>
      <c r="E34" s="2" t="s">
        <v>579</v>
      </c>
      <c r="F34" s="216" t="s">
        <v>38</v>
      </c>
      <c r="G34" s="324"/>
      <c r="H34" s="269"/>
      <c r="I34" s="269"/>
      <c r="J34" s="181">
        <v>51.75</v>
      </c>
      <c r="K34" s="181">
        <v>51.75</v>
      </c>
      <c r="L34" s="181">
        <v>51.75</v>
      </c>
      <c r="M34" s="181">
        <v>51.75</v>
      </c>
      <c r="BI34" s="26"/>
      <c r="BJ34" s="26"/>
    </row>
    <row r="35" spans="1:62" ht="60" customHeight="1">
      <c r="A35" s="80">
        <v>2505</v>
      </c>
      <c r="B35" s="79" t="s">
        <v>177</v>
      </c>
      <c r="C35" s="80"/>
      <c r="D35" s="80"/>
      <c r="E35" s="80"/>
      <c r="F35" s="80"/>
      <c r="G35" s="80"/>
      <c r="H35" s="80"/>
      <c r="I35" s="80"/>
      <c r="J35" s="180">
        <f>J36</f>
        <v>85225.56741999999</v>
      </c>
      <c r="K35" s="180">
        <f>K36</f>
        <v>85225.56741999999</v>
      </c>
      <c r="L35" s="180">
        <f>L36</f>
        <v>4900</v>
      </c>
      <c r="M35" s="180">
        <f>M36</f>
        <v>4900</v>
      </c>
      <c r="BI35" s="26"/>
      <c r="BJ35" s="26"/>
    </row>
    <row r="36" spans="1:62" ht="30" customHeight="1">
      <c r="A36" s="97"/>
      <c r="B36" s="96" t="s">
        <v>178</v>
      </c>
      <c r="C36" s="4"/>
      <c r="D36" s="4"/>
      <c r="E36" s="97">
        <v>1100000000</v>
      </c>
      <c r="F36" s="97"/>
      <c r="G36" s="97"/>
      <c r="H36" s="97"/>
      <c r="I36" s="97"/>
      <c r="J36" s="181">
        <f>J37+J40</f>
        <v>85225.56741999999</v>
      </c>
      <c r="K36" s="181">
        <f>K37+K40</f>
        <v>85225.56741999999</v>
      </c>
      <c r="L36" s="181">
        <f>L37+L40</f>
        <v>4900</v>
      </c>
      <c r="M36" s="181">
        <f>M37+M40</f>
        <v>4900</v>
      </c>
      <c r="BI36" s="26"/>
      <c r="BJ36" s="26"/>
    </row>
    <row r="37" spans="1:62" ht="30" customHeight="1">
      <c r="A37" s="97"/>
      <c r="B37" s="96" t="s">
        <v>180</v>
      </c>
      <c r="C37" s="4"/>
      <c r="D37" s="2"/>
      <c r="E37" s="97">
        <v>1120000000</v>
      </c>
      <c r="F37" s="97"/>
      <c r="G37" s="214"/>
      <c r="H37" s="107"/>
      <c r="I37" s="107"/>
      <c r="J37" s="181">
        <f>J39+J38</f>
        <v>7250.39742</v>
      </c>
      <c r="K37" s="181">
        <f>K39+K38</f>
        <v>7250.39742</v>
      </c>
      <c r="L37" s="181">
        <f>L39+L38</f>
        <v>1900</v>
      </c>
      <c r="M37" s="181">
        <f>M39+M38</f>
        <v>1900</v>
      </c>
      <c r="BI37" s="26"/>
      <c r="BJ37" s="26"/>
    </row>
    <row r="38" spans="1:62" ht="46.5" customHeight="1">
      <c r="A38" s="97"/>
      <c r="B38" s="96"/>
      <c r="C38" s="4" t="s">
        <v>4</v>
      </c>
      <c r="D38" s="2" t="s">
        <v>179</v>
      </c>
      <c r="E38" s="4">
        <v>1120100020</v>
      </c>
      <c r="F38" s="4">
        <v>240</v>
      </c>
      <c r="G38" s="9" t="s">
        <v>834</v>
      </c>
      <c r="H38" s="4" t="s">
        <v>44</v>
      </c>
      <c r="I38" s="4" t="s">
        <v>891</v>
      </c>
      <c r="J38" s="181">
        <v>116.53419</v>
      </c>
      <c r="K38" s="181">
        <v>116.53419</v>
      </c>
      <c r="L38" s="181">
        <v>0</v>
      </c>
      <c r="M38" s="181">
        <v>0</v>
      </c>
      <c r="BI38" s="26"/>
      <c r="BJ38" s="26"/>
    </row>
    <row r="39" spans="1:62" ht="96" customHeight="1">
      <c r="A39" s="4"/>
      <c r="B39" s="7" t="s">
        <v>913</v>
      </c>
      <c r="C39" s="4" t="s">
        <v>4</v>
      </c>
      <c r="D39" s="2" t="s">
        <v>179</v>
      </c>
      <c r="E39" s="4" t="s">
        <v>914</v>
      </c>
      <c r="F39" s="4">
        <v>240</v>
      </c>
      <c r="G39" s="9" t="s">
        <v>833</v>
      </c>
      <c r="H39" s="4" t="s">
        <v>507</v>
      </c>
      <c r="I39" s="4" t="s">
        <v>624</v>
      </c>
      <c r="J39" s="181">
        <v>7133.86323</v>
      </c>
      <c r="K39" s="181">
        <v>7133.86323</v>
      </c>
      <c r="L39" s="181">
        <v>1900</v>
      </c>
      <c r="M39" s="181">
        <v>1900</v>
      </c>
      <c r="BI39" s="26"/>
      <c r="BJ39" s="26"/>
    </row>
    <row r="40" spans="1:62" ht="30" customHeight="1">
      <c r="A40" s="4"/>
      <c r="B40" s="96" t="s">
        <v>181</v>
      </c>
      <c r="C40" s="97"/>
      <c r="D40" s="102"/>
      <c r="E40" s="97">
        <v>1130000000</v>
      </c>
      <c r="F40" s="97"/>
      <c r="G40" s="138"/>
      <c r="H40" s="92"/>
      <c r="I40" s="92"/>
      <c r="J40" s="181">
        <f>J44+J41+J42+J43+J46+J45</f>
        <v>77975.17</v>
      </c>
      <c r="K40" s="181">
        <f>K44+K41+K42+K43+K46+K45</f>
        <v>77975.17</v>
      </c>
      <c r="L40" s="181">
        <f>L44+L41+L42+L43+L46+L45</f>
        <v>3000</v>
      </c>
      <c r="M40" s="181">
        <f>M44+M41+M42+M43+M46+M45</f>
        <v>3000</v>
      </c>
      <c r="BI40" s="26"/>
      <c r="BJ40" s="26"/>
    </row>
    <row r="41" spans="1:62" ht="162.75" customHeight="1">
      <c r="A41" s="97"/>
      <c r="B41" s="96" t="s">
        <v>533</v>
      </c>
      <c r="C41" s="4" t="s">
        <v>4</v>
      </c>
      <c r="D41" s="2" t="s">
        <v>179</v>
      </c>
      <c r="E41" s="97">
        <v>1130100010</v>
      </c>
      <c r="F41" s="97">
        <v>410</v>
      </c>
      <c r="G41" s="9" t="s">
        <v>900</v>
      </c>
      <c r="H41" s="4" t="s">
        <v>697</v>
      </c>
      <c r="I41" s="4" t="s">
        <v>698</v>
      </c>
      <c r="J41" s="181">
        <v>4200</v>
      </c>
      <c r="K41" s="181">
        <v>4200</v>
      </c>
      <c r="L41" s="181">
        <v>0</v>
      </c>
      <c r="M41" s="181">
        <v>0</v>
      </c>
      <c r="BI41" s="26"/>
      <c r="BJ41" s="26"/>
    </row>
    <row r="42" spans="1:62" ht="39" customHeight="1">
      <c r="A42" s="97"/>
      <c r="B42" s="7" t="s">
        <v>548</v>
      </c>
      <c r="C42" s="4" t="s">
        <v>4</v>
      </c>
      <c r="D42" s="2" t="s">
        <v>179</v>
      </c>
      <c r="E42" s="97">
        <v>1130100021</v>
      </c>
      <c r="F42" s="97">
        <v>810</v>
      </c>
      <c r="G42" s="287" t="s">
        <v>834</v>
      </c>
      <c r="H42" s="267" t="s">
        <v>699</v>
      </c>
      <c r="I42" s="267" t="s">
        <v>700</v>
      </c>
      <c r="J42" s="181">
        <v>0</v>
      </c>
      <c r="K42" s="181">
        <v>0</v>
      </c>
      <c r="L42" s="181">
        <v>3000</v>
      </c>
      <c r="M42" s="181">
        <v>0</v>
      </c>
      <c r="BI42" s="26"/>
      <c r="BJ42" s="26"/>
    </row>
    <row r="43" spans="1:62" ht="30" customHeight="1">
      <c r="A43" s="97"/>
      <c r="B43" s="96" t="s">
        <v>538</v>
      </c>
      <c r="C43" s="4" t="s">
        <v>4</v>
      </c>
      <c r="D43" s="2" t="s">
        <v>179</v>
      </c>
      <c r="E43" s="97">
        <v>1130100022</v>
      </c>
      <c r="F43" s="97">
        <v>810</v>
      </c>
      <c r="G43" s="288"/>
      <c r="H43" s="268"/>
      <c r="I43" s="268"/>
      <c r="J43" s="181">
        <v>0</v>
      </c>
      <c r="K43" s="181">
        <v>0</v>
      </c>
      <c r="L43" s="181">
        <v>0</v>
      </c>
      <c r="M43" s="181">
        <v>3000</v>
      </c>
      <c r="BI43" s="26"/>
      <c r="BJ43" s="26"/>
    </row>
    <row r="44" spans="1:62" ht="62.25" customHeight="1">
      <c r="A44" s="141"/>
      <c r="B44" s="7" t="s">
        <v>439</v>
      </c>
      <c r="C44" s="4" t="s">
        <v>4</v>
      </c>
      <c r="D44" s="2" t="s">
        <v>179</v>
      </c>
      <c r="E44" s="97">
        <v>1130100030</v>
      </c>
      <c r="F44" s="97">
        <v>810</v>
      </c>
      <c r="G44" s="9" t="s">
        <v>695</v>
      </c>
      <c r="H44" s="4" t="s">
        <v>258</v>
      </c>
      <c r="I44" s="4" t="s">
        <v>696</v>
      </c>
      <c r="J44" s="181">
        <v>868.7</v>
      </c>
      <c r="K44" s="181">
        <v>868.7</v>
      </c>
      <c r="L44" s="181">
        <v>0</v>
      </c>
      <c r="M44" s="181">
        <v>0</v>
      </c>
      <c r="BI44" s="26"/>
      <c r="BJ44" s="26"/>
    </row>
    <row r="45" spans="1:62" ht="54.75" customHeight="1">
      <c r="A45" s="249"/>
      <c r="B45" s="7" t="s">
        <v>647</v>
      </c>
      <c r="C45" s="4" t="s">
        <v>4</v>
      </c>
      <c r="D45" s="2" t="s">
        <v>179</v>
      </c>
      <c r="E45" s="10" t="s">
        <v>892</v>
      </c>
      <c r="F45" s="97">
        <v>410</v>
      </c>
      <c r="G45" s="287" t="s">
        <v>901</v>
      </c>
      <c r="H45" s="267" t="s">
        <v>648</v>
      </c>
      <c r="I45" s="267" t="s">
        <v>649</v>
      </c>
      <c r="J45" s="181">
        <v>49902</v>
      </c>
      <c r="K45" s="181">
        <v>49902</v>
      </c>
      <c r="L45" s="181">
        <v>0</v>
      </c>
      <c r="M45" s="181">
        <v>0</v>
      </c>
      <c r="BI45" s="26"/>
      <c r="BJ45" s="26"/>
    </row>
    <row r="46" spans="1:62" ht="59.25" customHeight="1">
      <c r="A46" s="231"/>
      <c r="B46" s="7" t="s">
        <v>647</v>
      </c>
      <c r="C46" s="4" t="s">
        <v>4</v>
      </c>
      <c r="D46" s="2" t="s">
        <v>179</v>
      </c>
      <c r="E46" s="10" t="s">
        <v>646</v>
      </c>
      <c r="F46" s="97">
        <v>410</v>
      </c>
      <c r="G46" s="288"/>
      <c r="H46" s="268"/>
      <c r="I46" s="268"/>
      <c r="J46" s="181">
        <v>23004.47</v>
      </c>
      <c r="K46" s="181">
        <v>23004.47</v>
      </c>
      <c r="L46" s="181">
        <v>0</v>
      </c>
      <c r="M46" s="181">
        <v>0</v>
      </c>
      <c r="BI46" s="26"/>
      <c r="BJ46" s="26"/>
    </row>
    <row r="47" spans="1:13" ht="150" customHeight="1">
      <c r="A47" s="75" t="s">
        <v>127</v>
      </c>
      <c r="B47" s="79" t="s">
        <v>126</v>
      </c>
      <c r="C47" s="80"/>
      <c r="D47" s="77"/>
      <c r="E47" s="77"/>
      <c r="F47" s="75"/>
      <c r="G47" s="81"/>
      <c r="H47" s="82"/>
      <c r="I47" s="82"/>
      <c r="J47" s="180">
        <f>J49+J52</f>
        <v>90182.65557</v>
      </c>
      <c r="K47" s="180">
        <f>K49+K52</f>
        <v>90182.65557</v>
      </c>
      <c r="L47" s="180">
        <f>L49+L52</f>
        <v>90266.64444999999</v>
      </c>
      <c r="M47" s="180">
        <f>M49+M52</f>
        <v>92087.84445</v>
      </c>
    </row>
    <row r="48" spans="1:13" ht="30" customHeight="1">
      <c r="A48" s="2"/>
      <c r="B48" s="11" t="s">
        <v>167</v>
      </c>
      <c r="C48" s="4"/>
      <c r="D48" s="2"/>
      <c r="E48" s="2" t="s">
        <v>62</v>
      </c>
      <c r="F48" s="2"/>
      <c r="G48" s="3"/>
      <c r="H48" s="5"/>
      <c r="I48" s="5"/>
      <c r="J48" s="181">
        <f>J49+J52</f>
        <v>90182.65557</v>
      </c>
      <c r="K48" s="181">
        <f>K49+K52</f>
        <v>90182.65557</v>
      </c>
      <c r="L48" s="181">
        <f>L49+L52</f>
        <v>90266.64444999999</v>
      </c>
      <c r="M48" s="181">
        <f>M49+M52</f>
        <v>92087.84445</v>
      </c>
    </row>
    <row r="49" spans="1:13" ht="45" customHeight="1">
      <c r="A49" s="2"/>
      <c r="B49" s="11" t="s">
        <v>166</v>
      </c>
      <c r="C49" s="4"/>
      <c r="D49" s="2"/>
      <c r="E49" s="2" t="s">
        <v>60</v>
      </c>
      <c r="F49" s="2"/>
      <c r="G49" s="9"/>
      <c r="H49" s="4"/>
      <c r="I49" s="5"/>
      <c r="J49" s="181">
        <f>J50+J51</f>
        <v>34772.55557</v>
      </c>
      <c r="K49" s="181">
        <f>K50+K51</f>
        <v>34772.55557</v>
      </c>
      <c r="L49" s="181">
        <f>L50+L51</f>
        <v>34268.24445</v>
      </c>
      <c r="M49" s="181">
        <f>M50+M51</f>
        <v>34268.24445</v>
      </c>
    </row>
    <row r="50" spans="1:13" ht="142.5" customHeight="1">
      <c r="A50" s="48"/>
      <c r="B50" s="292" t="s">
        <v>326</v>
      </c>
      <c r="C50" s="50" t="s">
        <v>4</v>
      </c>
      <c r="D50" s="2" t="s">
        <v>10</v>
      </c>
      <c r="E50" s="2" t="s">
        <v>273</v>
      </c>
      <c r="F50" s="2" t="s">
        <v>38</v>
      </c>
      <c r="G50" s="287" t="s">
        <v>902</v>
      </c>
      <c r="H50" s="267" t="s">
        <v>553</v>
      </c>
      <c r="I50" s="279" t="s">
        <v>552</v>
      </c>
      <c r="J50" s="181">
        <v>34772.55557</v>
      </c>
      <c r="K50" s="181">
        <v>34772.55557</v>
      </c>
      <c r="L50" s="181">
        <f>34268.24445-46.84445</f>
        <v>34221.4</v>
      </c>
      <c r="M50" s="181">
        <f>34268.24445-46.84445</f>
        <v>34221.4</v>
      </c>
    </row>
    <row r="51" spans="1:13" ht="27" customHeight="1">
      <c r="A51" s="48"/>
      <c r="B51" s="311"/>
      <c r="C51" s="50" t="s">
        <v>4</v>
      </c>
      <c r="D51" s="2" t="s">
        <v>10</v>
      </c>
      <c r="E51" s="2" t="s">
        <v>701</v>
      </c>
      <c r="F51" s="2" t="s">
        <v>38</v>
      </c>
      <c r="G51" s="288"/>
      <c r="H51" s="268"/>
      <c r="I51" s="297"/>
      <c r="J51" s="181">
        <v>0</v>
      </c>
      <c r="K51" s="181">
        <v>0</v>
      </c>
      <c r="L51" s="181">
        <v>46.84445</v>
      </c>
      <c r="M51" s="181">
        <v>46.84445</v>
      </c>
    </row>
    <row r="52" spans="1:13" ht="45" customHeight="1">
      <c r="A52" s="2"/>
      <c r="B52" s="11" t="s">
        <v>168</v>
      </c>
      <c r="C52" s="4"/>
      <c r="D52" s="2"/>
      <c r="E52" s="2" t="s">
        <v>61</v>
      </c>
      <c r="F52" s="2"/>
      <c r="G52" s="9"/>
      <c r="H52" s="5"/>
      <c r="I52" s="5"/>
      <c r="J52" s="181">
        <f>J53</f>
        <v>55410.1</v>
      </c>
      <c r="K52" s="181">
        <f>K53</f>
        <v>55410.1</v>
      </c>
      <c r="L52" s="181">
        <f>L53</f>
        <v>55998.4</v>
      </c>
      <c r="M52" s="181">
        <f>M53</f>
        <v>57819.6</v>
      </c>
    </row>
    <row r="53" spans="1:13" ht="108" customHeight="1">
      <c r="A53" s="2"/>
      <c r="B53" s="218" t="s">
        <v>605</v>
      </c>
      <c r="C53" s="50" t="s">
        <v>4</v>
      </c>
      <c r="D53" s="2" t="s">
        <v>10</v>
      </c>
      <c r="E53" s="2" t="s">
        <v>169</v>
      </c>
      <c r="F53" s="2" t="s">
        <v>38</v>
      </c>
      <c r="G53" s="95" t="s">
        <v>835</v>
      </c>
      <c r="H53" s="4" t="s">
        <v>318</v>
      </c>
      <c r="I53" s="5" t="s">
        <v>545</v>
      </c>
      <c r="J53" s="181">
        <v>55410.1</v>
      </c>
      <c r="K53" s="181">
        <v>55410.1</v>
      </c>
      <c r="L53" s="181">
        <v>55998.4</v>
      </c>
      <c r="M53" s="181">
        <v>57819.6</v>
      </c>
    </row>
    <row r="54" spans="1:13" ht="120" customHeight="1">
      <c r="A54" s="75" t="s">
        <v>174</v>
      </c>
      <c r="B54" s="84" t="s">
        <v>175</v>
      </c>
      <c r="C54" s="75"/>
      <c r="D54" s="75"/>
      <c r="E54" s="75"/>
      <c r="F54" s="75"/>
      <c r="G54" s="75"/>
      <c r="H54" s="75"/>
      <c r="I54" s="75"/>
      <c r="J54" s="180">
        <f>J58+J55+J62+J64</f>
        <v>2980</v>
      </c>
      <c r="K54" s="180">
        <f>K58+K55+K62+K64</f>
        <v>2000</v>
      </c>
      <c r="L54" s="180">
        <f>L58+L55+L62+L64</f>
        <v>2865.6</v>
      </c>
      <c r="M54" s="180">
        <f>M58+M55+M62+M64</f>
        <v>1500</v>
      </c>
    </row>
    <row r="55" spans="1:13" ht="30" customHeight="1">
      <c r="A55" s="2"/>
      <c r="B55" s="12" t="s">
        <v>209</v>
      </c>
      <c r="C55" s="2"/>
      <c r="D55" s="2"/>
      <c r="E55" s="2" t="s">
        <v>58</v>
      </c>
      <c r="F55" s="2"/>
      <c r="G55" s="2"/>
      <c r="H55" s="2"/>
      <c r="I55" s="2"/>
      <c r="J55" s="181">
        <f aca="true" t="shared" si="0" ref="J55:M56">J56</f>
        <v>500</v>
      </c>
      <c r="K55" s="181">
        <f t="shared" si="0"/>
        <v>500</v>
      </c>
      <c r="L55" s="181">
        <f t="shared" si="0"/>
        <v>0</v>
      </c>
      <c r="M55" s="181">
        <f t="shared" si="0"/>
        <v>0</v>
      </c>
    </row>
    <row r="56" spans="1:13" ht="30" customHeight="1">
      <c r="A56" s="2"/>
      <c r="B56" s="12" t="s">
        <v>210</v>
      </c>
      <c r="C56" s="2"/>
      <c r="D56" s="2"/>
      <c r="E56" s="2" t="s">
        <v>211</v>
      </c>
      <c r="F56" s="2"/>
      <c r="G56" s="2"/>
      <c r="H56" s="2"/>
      <c r="I56" s="2"/>
      <c r="J56" s="181">
        <f t="shared" si="0"/>
        <v>500</v>
      </c>
      <c r="K56" s="181">
        <f t="shared" si="0"/>
        <v>500</v>
      </c>
      <c r="L56" s="181">
        <f t="shared" si="0"/>
        <v>0</v>
      </c>
      <c r="M56" s="181">
        <f t="shared" si="0"/>
        <v>0</v>
      </c>
    </row>
    <row r="57" spans="1:13" ht="120" customHeight="1">
      <c r="A57" s="2"/>
      <c r="B57" s="12" t="s">
        <v>324</v>
      </c>
      <c r="C57" s="2" t="s">
        <v>322</v>
      </c>
      <c r="D57" s="2" t="s">
        <v>396</v>
      </c>
      <c r="E57" s="2" t="s">
        <v>323</v>
      </c>
      <c r="F57" s="2" t="s">
        <v>222</v>
      </c>
      <c r="G57" s="142" t="s">
        <v>937</v>
      </c>
      <c r="H57" s="2" t="s">
        <v>427</v>
      </c>
      <c r="I57" s="1" t="s">
        <v>739</v>
      </c>
      <c r="J57" s="256">
        <v>500</v>
      </c>
      <c r="K57" s="256">
        <v>500</v>
      </c>
      <c r="L57" s="256">
        <v>0</v>
      </c>
      <c r="M57" s="256">
        <v>0</v>
      </c>
    </row>
    <row r="58" spans="1:13" ht="45" customHeight="1">
      <c r="A58" s="2"/>
      <c r="B58" s="49" t="s">
        <v>157</v>
      </c>
      <c r="C58" s="50"/>
      <c r="D58" s="2"/>
      <c r="E58" s="2" t="s">
        <v>64</v>
      </c>
      <c r="F58" s="2"/>
      <c r="G58" s="9"/>
      <c r="H58" s="4"/>
      <c r="I58" s="5"/>
      <c r="J58" s="181">
        <f aca="true" t="shared" si="1" ref="J58:M60">J59</f>
        <v>1500</v>
      </c>
      <c r="K58" s="181">
        <f t="shared" si="1"/>
        <v>1500</v>
      </c>
      <c r="L58" s="181">
        <f t="shared" si="1"/>
        <v>1500</v>
      </c>
      <c r="M58" s="181">
        <f t="shared" si="1"/>
        <v>1500</v>
      </c>
    </row>
    <row r="59" spans="1:13" ht="30" customHeight="1">
      <c r="A59" s="55"/>
      <c r="B59" s="49" t="s">
        <v>359</v>
      </c>
      <c r="C59" s="50"/>
      <c r="D59" s="2"/>
      <c r="E59" s="2" t="s">
        <v>65</v>
      </c>
      <c r="F59" s="2"/>
      <c r="G59" s="140"/>
      <c r="H59" s="7"/>
      <c r="I59" s="23"/>
      <c r="J59" s="181">
        <f t="shared" si="1"/>
        <v>1500</v>
      </c>
      <c r="K59" s="181">
        <f t="shared" si="1"/>
        <v>1500</v>
      </c>
      <c r="L59" s="181">
        <f t="shared" si="1"/>
        <v>1500</v>
      </c>
      <c r="M59" s="181">
        <f t="shared" si="1"/>
        <v>1500</v>
      </c>
    </row>
    <row r="60" spans="1:13" ht="30" customHeight="1">
      <c r="A60" s="106"/>
      <c r="B60" s="137" t="s">
        <v>364</v>
      </c>
      <c r="C60" s="50"/>
      <c r="D60" s="2"/>
      <c r="E60" s="2" t="s">
        <v>365</v>
      </c>
      <c r="F60" s="2"/>
      <c r="G60" s="138"/>
      <c r="H60" s="92"/>
      <c r="I60" s="139"/>
      <c r="J60" s="183">
        <f t="shared" si="1"/>
        <v>1500</v>
      </c>
      <c r="K60" s="183">
        <f t="shared" si="1"/>
        <v>1500</v>
      </c>
      <c r="L60" s="183">
        <f t="shared" si="1"/>
        <v>1500</v>
      </c>
      <c r="M60" s="183">
        <f t="shared" si="1"/>
        <v>1500</v>
      </c>
    </row>
    <row r="61" spans="1:13" ht="48" customHeight="1">
      <c r="A61" s="2"/>
      <c r="B61" s="209" t="s">
        <v>366</v>
      </c>
      <c r="C61" s="50" t="s">
        <v>358</v>
      </c>
      <c r="D61" s="2" t="s">
        <v>176</v>
      </c>
      <c r="E61" s="2" t="s">
        <v>367</v>
      </c>
      <c r="F61" s="2" t="s">
        <v>38</v>
      </c>
      <c r="G61" s="95" t="s">
        <v>836</v>
      </c>
      <c r="H61" s="104" t="s">
        <v>44</v>
      </c>
      <c r="I61" s="93" t="s">
        <v>586</v>
      </c>
      <c r="J61" s="184">
        <v>1500</v>
      </c>
      <c r="K61" s="184">
        <v>1500</v>
      </c>
      <c r="L61" s="184">
        <v>1500</v>
      </c>
      <c r="M61" s="184">
        <v>1500</v>
      </c>
    </row>
    <row r="62" spans="1:13" ht="45" customHeight="1">
      <c r="A62" s="2"/>
      <c r="B62" s="49" t="s">
        <v>478</v>
      </c>
      <c r="C62" s="50"/>
      <c r="D62" s="2"/>
      <c r="E62" s="2" t="s">
        <v>479</v>
      </c>
      <c r="F62" s="2"/>
      <c r="G62" s="9"/>
      <c r="H62" s="4"/>
      <c r="I62" s="5"/>
      <c r="J62" s="181">
        <f>J63</f>
        <v>980</v>
      </c>
      <c r="K62" s="181">
        <f>K63</f>
        <v>0</v>
      </c>
      <c r="L62" s="181">
        <f>L63</f>
        <v>0</v>
      </c>
      <c r="M62" s="181">
        <f>M63</f>
        <v>0</v>
      </c>
    </row>
    <row r="63" spans="1:13" ht="48.75" customHeight="1">
      <c r="A63" s="2"/>
      <c r="B63" s="7" t="s">
        <v>508</v>
      </c>
      <c r="C63" s="50" t="s">
        <v>358</v>
      </c>
      <c r="D63" s="2" t="s">
        <v>176</v>
      </c>
      <c r="E63" s="2" t="s">
        <v>509</v>
      </c>
      <c r="F63" s="2" t="s">
        <v>38</v>
      </c>
      <c r="G63" s="9" t="s">
        <v>903</v>
      </c>
      <c r="H63" s="4" t="s">
        <v>44</v>
      </c>
      <c r="I63" s="5" t="s">
        <v>160</v>
      </c>
      <c r="J63" s="181">
        <v>980</v>
      </c>
      <c r="K63" s="181">
        <v>0</v>
      </c>
      <c r="L63" s="181">
        <v>0</v>
      </c>
      <c r="M63" s="185">
        <v>0</v>
      </c>
    </row>
    <row r="64" spans="1:13" ht="38.25" customHeight="1">
      <c r="A64" s="2"/>
      <c r="B64" s="7" t="s">
        <v>712</v>
      </c>
      <c r="C64" s="50"/>
      <c r="D64" s="2"/>
      <c r="E64" s="2" t="s">
        <v>711</v>
      </c>
      <c r="F64" s="2"/>
      <c r="G64" s="9"/>
      <c r="H64" s="4"/>
      <c r="I64" s="5"/>
      <c r="J64" s="181">
        <f aca="true" t="shared" si="2" ref="J64:M65">J65</f>
        <v>0</v>
      </c>
      <c r="K64" s="181">
        <f t="shared" si="2"/>
        <v>0</v>
      </c>
      <c r="L64" s="181">
        <f t="shared" si="2"/>
        <v>1365.6</v>
      </c>
      <c r="M64" s="181">
        <f t="shared" si="2"/>
        <v>0</v>
      </c>
    </row>
    <row r="65" spans="1:13" ht="51.75" customHeight="1">
      <c r="A65" s="2"/>
      <c r="B65" s="7" t="s">
        <v>714</v>
      </c>
      <c r="C65" s="50"/>
      <c r="D65" s="2"/>
      <c r="E65" s="2" t="s">
        <v>713</v>
      </c>
      <c r="F65" s="2"/>
      <c r="G65" s="9"/>
      <c r="H65" s="4"/>
      <c r="I65" s="5"/>
      <c r="J65" s="181">
        <f t="shared" si="2"/>
        <v>0</v>
      </c>
      <c r="K65" s="181">
        <f t="shared" si="2"/>
        <v>0</v>
      </c>
      <c r="L65" s="181">
        <f t="shared" si="2"/>
        <v>1365.6</v>
      </c>
      <c r="M65" s="181">
        <f t="shared" si="2"/>
        <v>0</v>
      </c>
    </row>
    <row r="66" spans="1:13" ht="52.5" customHeight="1">
      <c r="A66" s="2"/>
      <c r="B66" s="7" t="s">
        <v>716</v>
      </c>
      <c r="C66" s="50" t="s">
        <v>4</v>
      </c>
      <c r="D66" s="2" t="s">
        <v>11</v>
      </c>
      <c r="E66" s="10" t="s">
        <v>715</v>
      </c>
      <c r="F66" s="2" t="s">
        <v>222</v>
      </c>
      <c r="G66" s="9" t="s">
        <v>717</v>
      </c>
      <c r="H66" s="4" t="s">
        <v>44</v>
      </c>
      <c r="I66" s="5" t="s">
        <v>718</v>
      </c>
      <c r="J66" s="181">
        <v>0</v>
      </c>
      <c r="K66" s="181">
        <v>0</v>
      </c>
      <c r="L66" s="181">
        <v>1365.6</v>
      </c>
      <c r="M66" s="185">
        <v>0</v>
      </c>
    </row>
    <row r="67" spans="1:13" ht="65.25" customHeight="1">
      <c r="A67" s="75" t="s">
        <v>681</v>
      </c>
      <c r="B67" s="113" t="s">
        <v>682</v>
      </c>
      <c r="C67" s="80"/>
      <c r="D67" s="75"/>
      <c r="E67" s="75"/>
      <c r="F67" s="75"/>
      <c r="G67" s="123"/>
      <c r="H67" s="125"/>
      <c r="I67" s="158"/>
      <c r="J67" s="239">
        <f aca="true" t="shared" si="3" ref="J67:M70">J68</f>
        <v>38071.1</v>
      </c>
      <c r="K67" s="239">
        <f t="shared" si="3"/>
        <v>38071.1</v>
      </c>
      <c r="L67" s="239">
        <f t="shared" si="3"/>
        <v>0</v>
      </c>
      <c r="M67" s="239">
        <f t="shared" si="3"/>
        <v>0</v>
      </c>
    </row>
    <row r="68" spans="1:13" ht="45" customHeight="1">
      <c r="A68" s="2"/>
      <c r="B68" s="92" t="s">
        <v>157</v>
      </c>
      <c r="C68" s="4"/>
      <c r="D68" s="2"/>
      <c r="E68" s="2" t="s">
        <v>64</v>
      </c>
      <c r="F68" s="2"/>
      <c r="G68" s="121"/>
      <c r="H68" s="97"/>
      <c r="I68" s="1"/>
      <c r="J68" s="184">
        <f t="shared" si="3"/>
        <v>38071.1</v>
      </c>
      <c r="K68" s="184">
        <f t="shared" si="3"/>
        <v>38071.1</v>
      </c>
      <c r="L68" s="184">
        <f t="shared" si="3"/>
        <v>0</v>
      </c>
      <c r="M68" s="184">
        <f t="shared" si="3"/>
        <v>0</v>
      </c>
    </row>
    <row r="69" spans="1:13" ht="30" customHeight="1">
      <c r="A69" s="2"/>
      <c r="B69" s="96" t="s">
        <v>359</v>
      </c>
      <c r="C69" s="4"/>
      <c r="D69" s="2"/>
      <c r="E69" s="2" t="s">
        <v>65</v>
      </c>
      <c r="F69" s="2"/>
      <c r="G69" s="121"/>
      <c r="H69" s="97"/>
      <c r="I69" s="1"/>
      <c r="J69" s="184">
        <f t="shared" si="3"/>
        <v>38071.1</v>
      </c>
      <c r="K69" s="184">
        <f t="shared" si="3"/>
        <v>38071.1</v>
      </c>
      <c r="L69" s="184">
        <f t="shared" si="3"/>
        <v>0</v>
      </c>
      <c r="M69" s="184">
        <f t="shared" si="3"/>
        <v>0</v>
      </c>
    </row>
    <row r="70" spans="1:13" ht="30" customHeight="1">
      <c r="A70" s="2"/>
      <c r="B70" s="7" t="s">
        <v>683</v>
      </c>
      <c r="C70" s="4"/>
      <c r="D70" s="2"/>
      <c r="E70" s="2" t="s">
        <v>684</v>
      </c>
      <c r="F70" s="2"/>
      <c r="G70" s="121"/>
      <c r="H70" s="97"/>
      <c r="I70" s="1"/>
      <c r="J70" s="184">
        <f t="shared" si="3"/>
        <v>38071.1</v>
      </c>
      <c r="K70" s="184">
        <f t="shared" si="3"/>
        <v>38071.1</v>
      </c>
      <c r="L70" s="184">
        <f t="shared" si="3"/>
        <v>0</v>
      </c>
      <c r="M70" s="184">
        <f t="shared" si="3"/>
        <v>0</v>
      </c>
    </row>
    <row r="71" spans="1:13" ht="92.25" customHeight="1">
      <c r="A71" s="2"/>
      <c r="B71" s="7" t="s">
        <v>685</v>
      </c>
      <c r="C71" s="236" t="s">
        <v>358</v>
      </c>
      <c r="D71" s="237" t="s">
        <v>45</v>
      </c>
      <c r="E71" s="10" t="s">
        <v>686</v>
      </c>
      <c r="F71" s="2" t="s">
        <v>91</v>
      </c>
      <c r="G71" s="9" t="s">
        <v>837</v>
      </c>
      <c r="H71" s="4" t="s">
        <v>507</v>
      </c>
      <c r="I71" s="5" t="s">
        <v>687</v>
      </c>
      <c r="J71" s="181">
        <f>3807.1+34264</f>
        <v>38071.1</v>
      </c>
      <c r="K71" s="181">
        <f>3807.1+34264</f>
        <v>38071.1</v>
      </c>
      <c r="L71" s="181">
        <v>0</v>
      </c>
      <c r="M71" s="181">
        <v>0</v>
      </c>
    </row>
    <row r="72" spans="1:13" ht="60" customHeight="1">
      <c r="A72" s="75" t="s">
        <v>129</v>
      </c>
      <c r="B72" s="79" t="s">
        <v>128</v>
      </c>
      <c r="C72" s="80"/>
      <c r="D72" s="75"/>
      <c r="E72" s="75"/>
      <c r="F72" s="75"/>
      <c r="G72" s="81"/>
      <c r="H72" s="82"/>
      <c r="I72" s="82"/>
      <c r="J72" s="180">
        <f aca="true" t="shared" si="4" ref="J72:M73">J73</f>
        <v>14715.3</v>
      </c>
      <c r="K72" s="180">
        <f t="shared" si="4"/>
        <v>14374</v>
      </c>
      <c r="L72" s="180">
        <f t="shared" si="4"/>
        <v>14374</v>
      </c>
      <c r="M72" s="180">
        <f t="shared" si="4"/>
        <v>14374</v>
      </c>
    </row>
    <row r="73" spans="1:60" s="51" customFormat="1" ht="30" customHeight="1">
      <c r="A73" s="2"/>
      <c r="B73" s="11" t="s">
        <v>167</v>
      </c>
      <c r="C73" s="4"/>
      <c r="D73" s="2"/>
      <c r="E73" s="2" t="s">
        <v>62</v>
      </c>
      <c r="F73" s="2"/>
      <c r="G73" s="3"/>
      <c r="H73" s="2"/>
      <c r="I73" s="2"/>
      <c r="J73" s="181">
        <f>J74</f>
        <v>14715.3</v>
      </c>
      <c r="K73" s="181">
        <f t="shared" si="4"/>
        <v>14374</v>
      </c>
      <c r="L73" s="181">
        <f t="shared" si="4"/>
        <v>14374</v>
      </c>
      <c r="M73" s="181">
        <f t="shared" si="4"/>
        <v>14374</v>
      </c>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9"/>
    </row>
    <row r="74" spans="1:60" s="51" customFormat="1" ht="36.75" customHeight="1">
      <c r="A74" s="55"/>
      <c r="B74" s="49" t="s">
        <v>775</v>
      </c>
      <c r="C74" s="71"/>
      <c r="D74" s="72"/>
      <c r="E74" s="2" t="s">
        <v>76</v>
      </c>
      <c r="F74" s="71"/>
      <c r="G74" s="9"/>
      <c r="H74" s="4"/>
      <c r="I74" s="5"/>
      <c r="J74" s="181">
        <f>J75+J76</f>
        <v>14715.3</v>
      </c>
      <c r="K74" s="181">
        <f>K75+K76</f>
        <v>14374</v>
      </c>
      <c r="L74" s="181">
        <f>L75+L76</f>
        <v>14374</v>
      </c>
      <c r="M74" s="181">
        <f>M75+M76</f>
        <v>14374</v>
      </c>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9"/>
    </row>
    <row r="75" spans="1:60" s="51" customFormat="1" ht="60" customHeight="1">
      <c r="A75" s="55"/>
      <c r="B75" s="49" t="s">
        <v>170</v>
      </c>
      <c r="C75" s="50" t="s">
        <v>4</v>
      </c>
      <c r="D75" s="48" t="s">
        <v>45</v>
      </c>
      <c r="E75" s="48" t="s">
        <v>171</v>
      </c>
      <c r="F75" s="48" t="s">
        <v>38</v>
      </c>
      <c r="G75" s="287" t="s">
        <v>733</v>
      </c>
      <c r="H75" s="267" t="s">
        <v>507</v>
      </c>
      <c r="I75" s="279" t="s">
        <v>667</v>
      </c>
      <c r="J75" s="181">
        <v>14665.3</v>
      </c>
      <c r="K75" s="181">
        <v>14324</v>
      </c>
      <c r="L75" s="181">
        <v>14324</v>
      </c>
      <c r="M75" s="181">
        <v>14324</v>
      </c>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9"/>
    </row>
    <row r="76" spans="1:60" s="51" customFormat="1" ht="30" customHeight="1">
      <c r="A76" s="55"/>
      <c r="B76" s="7" t="s">
        <v>82</v>
      </c>
      <c r="C76" s="50" t="s">
        <v>4</v>
      </c>
      <c r="D76" s="48" t="s">
        <v>45</v>
      </c>
      <c r="E76" s="48" t="s">
        <v>172</v>
      </c>
      <c r="F76" s="48" t="s">
        <v>38</v>
      </c>
      <c r="G76" s="288"/>
      <c r="H76" s="268"/>
      <c r="I76" s="297"/>
      <c r="J76" s="181">
        <v>50</v>
      </c>
      <c r="K76" s="181">
        <v>50</v>
      </c>
      <c r="L76" s="181">
        <v>50</v>
      </c>
      <c r="M76" s="181">
        <v>50</v>
      </c>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9"/>
    </row>
    <row r="77" spans="1:60" s="51" customFormat="1" ht="60" customHeight="1">
      <c r="A77" s="75" t="s">
        <v>253</v>
      </c>
      <c r="B77" s="113" t="s">
        <v>341</v>
      </c>
      <c r="C77" s="80"/>
      <c r="D77" s="75"/>
      <c r="E77" s="75"/>
      <c r="F77" s="75"/>
      <c r="G77" s="99"/>
      <c r="H77" s="80"/>
      <c r="I77" s="82"/>
      <c r="J77" s="180">
        <f aca="true" t="shared" si="5" ref="J77:M78">J78</f>
        <v>17.1</v>
      </c>
      <c r="K77" s="180">
        <f t="shared" si="5"/>
        <v>17.1</v>
      </c>
      <c r="L77" s="180">
        <f t="shared" si="5"/>
        <v>17.1</v>
      </c>
      <c r="M77" s="180">
        <f t="shared" si="5"/>
        <v>17.1</v>
      </c>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9"/>
    </row>
    <row r="78" spans="1:60" s="51" customFormat="1" ht="45" customHeight="1">
      <c r="A78" s="55"/>
      <c r="B78" s="7" t="s">
        <v>197</v>
      </c>
      <c r="C78" s="50"/>
      <c r="D78" s="48"/>
      <c r="E78" s="2" t="s">
        <v>49</v>
      </c>
      <c r="F78" s="48"/>
      <c r="G78" s="9"/>
      <c r="H78" s="4"/>
      <c r="I78" s="5"/>
      <c r="J78" s="181">
        <f>J79</f>
        <v>17.1</v>
      </c>
      <c r="K78" s="181">
        <f t="shared" si="5"/>
        <v>17.1</v>
      </c>
      <c r="L78" s="181">
        <f t="shared" si="5"/>
        <v>17.1</v>
      </c>
      <c r="M78" s="181">
        <f t="shared" si="5"/>
        <v>17.1</v>
      </c>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9"/>
    </row>
    <row r="79" spans="1:60" s="51" customFormat="1" ht="61.5" customHeight="1">
      <c r="A79" s="55"/>
      <c r="B79" s="7" t="s">
        <v>673</v>
      </c>
      <c r="C79" s="2" t="s">
        <v>320</v>
      </c>
      <c r="D79" s="48" t="s">
        <v>86</v>
      </c>
      <c r="E79" s="2" t="s">
        <v>342</v>
      </c>
      <c r="F79" s="48" t="s">
        <v>38</v>
      </c>
      <c r="G79" s="9" t="s">
        <v>893</v>
      </c>
      <c r="H79" s="4" t="s">
        <v>44</v>
      </c>
      <c r="I79" s="5" t="s">
        <v>450</v>
      </c>
      <c r="J79" s="181">
        <f>8.1+9</f>
        <v>17.1</v>
      </c>
      <c r="K79" s="181">
        <f>8.1+9</f>
        <v>17.1</v>
      </c>
      <c r="L79" s="181">
        <f>8.1+9</f>
        <v>17.1</v>
      </c>
      <c r="M79" s="181">
        <f>8.1+9</f>
        <v>17.1</v>
      </c>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9"/>
    </row>
    <row r="80" spans="1:60" s="51" customFormat="1" ht="105" customHeight="1">
      <c r="A80" s="75" t="s">
        <v>173</v>
      </c>
      <c r="B80" s="113" t="s">
        <v>251</v>
      </c>
      <c r="C80" s="80"/>
      <c r="D80" s="75"/>
      <c r="E80" s="75"/>
      <c r="F80" s="75"/>
      <c r="G80" s="99"/>
      <c r="H80" s="80"/>
      <c r="I80" s="82"/>
      <c r="J80" s="180">
        <f>J81</f>
        <v>75</v>
      </c>
      <c r="K80" s="180">
        <f>K81</f>
        <v>75</v>
      </c>
      <c r="L80" s="180">
        <f>L81</f>
        <v>75</v>
      </c>
      <c r="M80" s="180">
        <f>M81</f>
        <v>75</v>
      </c>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9"/>
    </row>
    <row r="81" spans="1:60" s="51" customFormat="1" ht="45" customHeight="1">
      <c r="A81" s="55"/>
      <c r="B81" s="7" t="s">
        <v>94</v>
      </c>
      <c r="C81" s="50"/>
      <c r="D81" s="48"/>
      <c r="E81" s="48"/>
      <c r="F81" s="48"/>
      <c r="G81" s="9"/>
      <c r="H81" s="4"/>
      <c r="I81" s="5"/>
      <c r="J81" s="181">
        <f>J82+J83+J84</f>
        <v>75</v>
      </c>
      <c r="K81" s="181">
        <f>K82+K83+K84</f>
        <v>75</v>
      </c>
      <c r="L81" s="181">
        <f>L82+L83+L84</f>
        <v>75</v>
      </c>
      <c r="M81" s="181">
        <f>M82+M83+M84</f>
        <v>75</v>
      </c>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9"/>
    </row>
    <row r="82" spans="1:60" s="51" customFormat="1" ht="30" customHeight="1">
      <c r="A82" s="55"/>
      <c r="B82" s="7" t="s">
        <v>96</v>
      </c>
      <c r="C82" s="2" t="s">
        <v>320</v>
      </c>
      <c r="D82" s="2" t="s">
        <v>9</v>
      </c>
      <c r="E82" s="88" t="s">
        <v>95</v>
      </c>
      <c r="F82" s="2" t="s">
        <v>38</v>
      </c>
      <c r="G82" s="300" t="s">
        <v>838</v>
      </c>
      <c r="H82" s="321" t="s">
        <v>80</v>
      </c>
      <c r="I82" s="321" t="s">
        <v>160</v>
      </c>
      <c r="J82" s="181">
        <v>20</v>
      </c>
      <c r="K82" s="181">
        <v>20</v>
      </c>
      <c r="L82" s="181">
        <v>20</v>
      </c>
      <c r="M82" s="181">
        <v>20</v>
      </c>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9"/>
    </row>
    <row r="83" spans="1:60" s="51" customFormat="1" ht="64.5" customHeight="1">
      <c r="A83" s="55"/>
      <c r="B83" s="7" t="s">
        <v>97</v>
      </c>
      <c r="C83" s="2" t="s">
        <v>320</v>
      </c>
      <c r="D83" s="2" t="s">
        <v>9</v>
      </c>
      <c r="E83" s="88" t="s">
        <v>98</v>
      </c>
      <c r="F83" s="2" t="s">
        <v>38</v>
      </c>
      <c r="G83" s="305"/>
      <c r="H83" s="322"/>
      <c r="I83" s="322"/>
      <c r="J83" s="181">
        <v>37.2</v>
      </c>
      <c r="K83" s="181">
        <v>37.2</v>
      </c>
      <c r="L83" s="181">
        <v>37.2</v>
      </c>
      <c r="M83" s="181">
        <v>37.2</v>
      </c>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9"/>
    </row>
    <row r="84" spans="1:60" s="51" customFormat="1" ht="30" customHeight="1">
      <c r="A84" s="1"/>
      <c r="B84" s="7" t="s">
        <v>100</v>
      </c>
      <c r="C84" s="2" t="s">
        <v>320</v>
      </c>
      <c r="D84" s="2" t="s">
        <v>9</v>
      </c>
      <c r="E84" s="2" t="s">
        <v>99</v>
      </c>
      <c r="F84" s="2" t="s">
        <v>38</v>
      </c>
      <c r="G84" s="305"/>
      <c r="H84" s="322"/>
      <c r="I84" s="322"/>
      <c r="J84" s="181">
        <v>17.8</v>
      </c>
      <c r="K84" s="181">
        <v>17.8</v>
      </c>
      <c r="L84" s="181">
        <v>17.8</v>
      </c>
      <c r="M84" s="181">
        <v>17.8</v>
      </c>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9"/>
    </row>
    <row r="85" spans="1:13" ht="45" customHeight="1">
      <c r="A85" s="75" t="s">
        <v>130</v>
      </c>
      <c r="B85" s="76" t="s">
        <v>338</v>
      </c>
      <c r="C85" s="83"/>
      <c r="D85" s="77"/>
      <c r="E85" s="77"/>
      <c r="F85" s="75"/>
      <c r="G85" s="78"/>
      <c r="H85" s="75"/>
      <c r="I85" s="75"/>
      <c r="J85" s="180">
        <f aca="true" t="shared" si="6" ref="J85:M86">J86</f>
        <v>210.11458</v>
      </c>
      <c r="K85" s="180">
        <f t="shared" si="6"/>
        <v>210.11458</v>
      </c>
      <c r="L85" s="180">
        <f t="shared" si="6"/>
        <v>61.5325</v>
      </c>
      <c r="M85" s="180">
        <f t="shared" si="6"/>
        <v>61.5325</v>
      </c>
    </row>
    <row r="86" spans="1:13" ht="45" customHeight="1">
      <c r="A86" s="2"/>
      <c r="B86" s="12" t="s">
        <v>103</v>
      </c>
      <c r="C86" s="2"/>
      <c r="D86" s="2"/>
      <c r="E86" s="2" t="s">
        <v>49</v>
      </c>
      <c r="F86" s="2"/>
      <c r="G86" s="25"/>
      <c r="H86" s="2"/>
      <c r="I86" s="2"/>
      <c r="J86" s="181">
        <f t="shared" si="6"/>
        <v>210.11458</v>
      </c>
      <c r="K86" s="181">
        <f t="shared" si="6"/>
        <v>210.11458</v>
      </c>
      <c r="L86" s="181">
        <f t="shared" si="6"/>
        <v>61.5325</v>
      </c>
      <c r="M86" s="181">
        <f t="shared" si="6"/>
        <v>61.5325</v>
      </c>
    </row>
    <row r="87" spans="1:61" s="54" customFormat="1" ht="177" customHeight="1">
      <c r="A87" s="102"/>
      <c r="B87" s="112" t="s">
        <v>46</v>
      </c>
      <c r="C87" s="2" t="s">
        <v>320</v>
      </c>
      <c r="D87" s="2" t="s">
        <v>662</v>
      </c>
      <c r="E87" s="2" t="s">
        <v>340</v>
      </c>
      <c r="F87" s="2" t="s">
        <v>38</v>
      </c>
      <c r="G87" s="95" t="s">
        <v>894</v>
      </c>
      <c r="H87" s="1" t="s">
        <v>678</v>
      </c>
      <c r="I87" s="1" t="s">
        <v>679</v>
      </c>
      <c r="J87" s="182">
        <v>210.11458</v>
      </c>
      <c r="K87" s="182">
        <v>210.11458</v>
      </c>
      <c r="L87" s="182">
        <v>61.5325</v>
      </c>
      <c r="M87" s="182">
        <v>61.5325</v>
      </c>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61"/>
    </row>
    <row r="88" spans="1:61" s="54" customFormat="1" ht="30" customHeight="1">
      <c r="A88" s="75" t="s">
        <v>252</v>
      </c>
      <c r="B88" s="79" t="s">
        <v>339</v>
      </c>
      <c r="C88" s="75"/>
      <c r="D88" s="75"/>
      <c r="E88" s="75"/>
      <c r="F88" s="75"/>
      <c r="G88" s="99"/>
      <c r="H88" s="75"/>
      <c r="I88" s="75"/>
      <c r="J88" s="180">
        <f aca="true" t="shared" si="7" ref="J88:M89">J89</f>
        <v>7659.030580000001</v>
      </c>
      <c r="K88" s="180">
        <f t="shared" si="7"/>
        <v>7659.030580000001</v>
      </c>
      <c r="L88" s="180">
        <f t="shared" si="7"/>
        <v>6996.21301</v>
      </c>
      <c r="M88" s="180">
        <f t="shared" si="7"/>
        <v>6996.21301</v>
      </c>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61"/>
    </row>
    <row r="89" spans="1:61" s="54" customFormat="1" ht="45" customHeight="1">
      <c r="A89" s="2"/>
      <c r="B89" s="7" t="s">
        <v>197</v>
      </c>
      <c r="C89" s="2"/>
      <c r="D89" s="2"/>
      <c r="E89" s="2" t="s">
        <v>49</v>
      </c>
      <c r="F89" s="2"/>
      <c r="G89" s="9"/>
      <c r="H89" s="2"/>
      <c r="I89" s="2"/>
      <c r="J89" s="181">
        <f t="shared" si="7"/>
        <v>7659.030580000001</v>
      </c>
      <c r="K89" s="181">
        <f t="shared" si="7"/>
        <v>7659.030580000001</v>
      </c>
      <c r="L89" s="181">
        <f t="shared" si="7"/>
        <v>6996.21301</v>
      </c>
      <c r="M89" s="181">
        <f t="shared" si="7"/>
        <v>6996.21301</v>
      </c>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61"/>
    </row>
    <row r="90" spans="1:61" s="54" customFormat="1" ht="30" customHeight="1">
      <c r="A90" s="2"/>
      <c r="B90" s="7" t="s">
        <v>335</v>
      </c>
      <c r="C90" s="2"/>
      <c r="D90" s="2"/>
      <c r="E90" s="2" t="s">
        <v>336</v>
      </c>
      <c r="F90" s="2"/>
      <c r="G90" s="9"/>
      <c r="H90" s="2"/>
      <c r="I90" s="2"/>
      <c r="J90" s="181">
        <f>J91+J92+J93+J94</f>
        <v>7659.030580000001</v>
      </c>
      <c r="K90" s="181">
        <f>K91+K92+K93+K94</f>
        <v>7659.030580000001</v>
      </c>
      <c r="L90" s="181">
        <f>L91+L92+L93+L94</f>
        <v>6996.21301</v>
      </c>
      <c r="M90" s="181">
        <f>M91+M92+M93</f>
        <v>6996.21301</v>
      </c>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61"/>
    </row>
    <row r="91" spans="1:61" s="54" customFormat="1" ht="45" customHeight="1">
      <c r="A91" s="265"/>
      <c r="B91" s="292" t="s">
        <v>559</v>
      </c>
      <c r="C91" s="2" t="s">
        <v>320</v>
      </c>
      <c r="D91" s="2" t="s">
        <v>662</v>
      </c>
      <c r="E91" s="2" t="s">
        <v>334</v>
      </c>
      <c r="F91" s="2" t="s">
        <v>161</v>
      </c>
      <c r="G91" s="9" t="s">
        <v>839</v>
      </c>
      <c r="H91" s="2" t="s">
        <v>258</v>
      </c>
      <c r="I91" s="2" t="s">
        <v>543</v>
      </c>
      <c r="J91" s="182">
        <v>5794.732</v>
      </c>
      <c r="K91" s="182">
        <v>5794.732</v>
      </c>
      <c r="L91" s="182">
        <v>5794.732</v>
      </c>
      <c r="M91" s="182">
        <v>5794.732</v>
      </c>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61"/>
    </row>
    <row r="92" spans="1:61" s="54" customFormat="1" ht="30" customHeight="1">
      <c r="A92" s="269"/>
      <c r="B92" s="293"/>
      <c r="C92" s="2" t="s">
        <v>320</v>
      </c>
      <c r="D92" s="2" t="s">
        <v>662</v>
      </c>
      <c r="E92" s="2" t="s">
        <v>334</v>
      </c>
      <c r="F92" s="2" t="s">
        <v>38</v>
      </c>
      <c r="G92" s="287" t="s">
        <v>895</v>
      </c>
      <c r="H92" s="265" t="s">
        <v>507</v>
      </c>
      <c r="I92" s="265" t="s">
        <v>669</v>
      </c>
      <c r="J92" s="182">
        <f>1738.27658+19+21.56-350</f>
        <v>1428.83658</v>
      </c>
      <c r="K92" s="182">
        <f>1738.27658+19+21.56-350</f>
        <v>1428.83658</v>
      </c>
      <c r="L92" s="182">
        <f>1094.45901+21.56</f>
        <v>1116.01901</v>
      </c>
      <c r="M92" s="182">
        <f>1094.45901+21.56</f>
        <v>1116.01901</v>
      </c>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61"/>
    </row>
    <row r="93" spans="1:61" s="54" customFormat="1" ht="30" customHeight="1">
      <c r="A93" s="266"/>
      <c r="B93" s="311"/>
      <c r="C93" s="2" t="s">
        <v>320</v>
      </c>
      <c r="D93" s="2" t="s">
        <v>662</v>
      </c>
      <c r="E93" s="2" t="s">
        <v>334</v>
      </c>
      <c r="F93" s="2" t="s">
        <v>39</v>
      </c>
      <c r="G93" s="263"/>
      <c r="H93" s="263"/>
      <c r="I93" s="263"/>
      <c r="J93" s="182">
        <v>85.462</v>
      </c>
      <c r="K93" s="182">
        <v>85.462</v>
      </c>
      <c r="L93" s="182">
        <v>85.462</v>
      </c>
      <c r="M93" s="182">
        <v>85.462</v>
      </c>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61"/>
    </row>
    <row r="94" spans="1:61" s="54" customFormat="1" ht="45.75" customHeight="1">
      <c r="A94" s="102"/>
      <c r="B94" s="96" t="s">
        <v>728</v>
      </c>
      <c r="C94" s="2" t="s">
        <v>320</v>
      </c>
      <c r="D94" s="2" t="s">
        <v>662</v>
      </c>
      <c r="E94" s="2" t="s">
        <v>729</v>
      </c>
      <c r="F94" s="2" t="s">
        <v>38</v>
      </c>
      <c r="G94" s="264"/>
      <c r="H94" s="264"/>
      <c r="I94" s="264"/>
      <c r="J94" s="182">
        <v>350</v>
      </c>
      <c r="K94" s="182">
        <v>350</v>
      </c>
      <c r="L94" s="182">
        <v>0</v>
      </c>
      <c r="M94" s="182">
        <v>0</v>
      </c>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61"/>
    </row>
    <row r="95" spans="1:62" s="56" customFormat="1" ht="120" customHeight="1">
      <c r="A95" s="75" t="s">
        <v>131</v>
      </c>
      <c r="B95" s="76" t="s">
        <v>132</v>
      </c>
      <c r="C95" s="75"/>
      <c r="D95" s="75"/>
      <c r="E95" s="83"/>
      <c r="F95" s="83"/>
      <c r="G95" s="78"/>
      <c r="H95" s="75"/>
      <c r="I95" s="75"/>
      <c r="J95" s="180">
        <f>J96</f>
        <v>42498.16012000001</v>
      </c>
      <c r="K95" s="180">
        <f>K96</f>
        <v>42498.16012000001</v>
      </c>
      <c r="L95" s="180">
        <f>L96</f>
        <v>42148.166300000004</v>
      </c>
      <c r="M95" s="180">
        <f>M96</f>
        <v>42148.166300000004</v>
      </c>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52"/>
      <c r="BJ95" s="24"/>
    </row>
    <row r="96" spans="1:62" s="56" customFormat="1" ht="30" customHeight="1">
      <c r="A96" s="2"/>
      <c r="B96" s="11" t="s">
        <v>230</v>
      </c>
      <c r="C96" s="55"/>
      <c r="D96" s="2"/>
      <c r="E96" s="2" t="s">
        <v>68</v>
      </c>
      <c r="F96" s="55"/>
      <c r="G96" s="27"/>
      <c r="H96" s="2"/>
      <c r="I96" s="2"/>
      <c r="J96" s="181">
        <f>J97+J104</f>
        <v>42498.16012000001</v>
      </c>
      <c r="K96" s="181">
        <f>K97+L104</f>
        <v>42498.16012000001</v>
      </c>
      <c r="L96" s="181">
        <f>L97+L104</f>
        <v>42148.166300000004</v>
      </c>
      <c r="M96" s="181">
        <f>M97+M104</f>
        <v>42148.166300000004</v>
      </c>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52"/>
      <c r="BJ96" s="24"/>
    </row>
    <row r="97" spans="1:61" s="24" customFormat="1" ht="15" customHeight="1">
      <c r="A97" s="2"/>
      <c r="B97" s="6" t="s">
        <v>231</v>
      </c>
      <c r="C97" s="55"/>
      <c r="D97" s="2"/>
      <c r="E97" s="2" t="s">
        <v>79</v>
      </c>
      <c r="F97" s="55"/>
      <c r="G97" s="5"/>
      <c r="H97" s="4"/>
      <c r="I97" s="2"/>
      <c r="J97" s="181">
        <f>J98+J99+J100+J101+J102+J103</f>
        <v>36921.00112000001</v>
      </c>
      <c r="K97" s="181">
        <f>K98+K99+K100+K101+K102+K103</f>
        <v>36921.00112000001</v>
      </c>
      <c r="L97" s="181">
        <f>L98+L99+L100+L101+L102+L103</f>
        <v>36571.007300000005</v>
      </c>
      <c r="M97" s="181">
        <f>M98+M99+M100+M101+M102+M103</f>
        <v>36571.007300000005</v>
      </c>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52"/>
    </row>
    <row r="98" spans="1:61" s="24" customFormat="1" ht="51.75" customHeight="1">
      <c r="A98" s="265"/>
      <c r="B98" s="292" t="s">
        <v>88</v>
      </c>
      <c r="C98" s="2" t="s">
        <v>322</v>
      </c>
      <c r="D98" s="2" t="s">
        <v>69</v>
      </c>
      <c r="E98" s="2" t="s">
        <v>232</v>
      </c>
      <c r="F98" s="1" t="s">
        <v>42</v>
      </c>
      <c r="G98" s="300" t="s">
        <v>840</v>
      </c>
      <c r="H98" s="265" t="s">
        <v>773</v>
      </c>
      <c r="I98" s="265" t="s">
        <v>774</v>
      </c>
      <c r="J98" s="256">
        <v>10332.5249</v>
      </c>
      <c r="K98" s="256">
        <v>10332.5249</v>
      </c>
      <c r="L98" s="256">
        <v>10332.5249</v>
      </c>
      <c r="M98" s="256">
        <v>10332.5249</v>
      </c>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52"/>
    </row>
    <row r="99" spans="1:61" s="24" customFormat="1" ht="51.75" customHeight="1">
      <c r="A99" s="266"/>
      <c r="B99" s="311"/>
      <c r="C99" s="2" t="s">
        <v>322</v>
      </c>
      <c r="D99" s="2" t="s">
        <v>69</v>
      </c>
      <c r="E99" s="2" t="s">
        <v>232</v>
      </c>
      <c r="F99" s="1" t="s">
        <v>233</v>
      </c>
      <c r="G99" s="305"/>
      <c r="H99" s="269"/>
      <c r="I99" s="269"/>
      <c r="J99" s="256">
        <v>17136.8324</v>
      </c>
      <c r="K99" s="256">
        <v>17136.8324</v>
      </c>
      <c r="L99" s="256">
        <v>17136.8324</v>
      </c>
      <c r="M99" s="256">
        <v>17136.8324</v>
      </c>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52"/>
    </row>
    <row r="100" spans="1:13" s="26" customFormat="1" ht="102" customHeight="1">
      <c r="A100" s="2"/>
      <c r="B100" s="11" t="s">
        <v>89</v>
      </c>
      <c r="C100" s="2" t="s">
        <v>322</v>
      </c>
      <c r="D100" s="2" t="s">
        <v>69</v>
      </c>
      <c r="E100" s="2" t="s">
        <v>283</v>
      </c>
      <c r="F100" s="2" t="s">
        <v>42</v>
      </c>
      <c r="G100" s="306"/>
      <c r="H100" s="266"/>
      <c r="I100" s="266"/>
      <c r="J100" s="256">
        <v>8335.79382</v>
      </c>
      <c r="K100" s="256">
        <v>8335.79382</v>
      </c>
      <c r="L100" s="256">
        <v>8335.8</v>
      </c>
      <c r="M100" s="256">
        <v>8335.8</v>
      </c>
    </row>
    <row r="101" spans="1:61" s="24" customFormat="1" ht="45.75" customHeight="1">
      <c r="A101" s="2"/>
      <c r="B101" s="292" t="s">
        <v>90</v>
      </c>
      <c r="C101" s="2" t="s">
        <v>322</v>
      </c>
      <c r="D101" s="2" t="s">
        <v>69</v>
      </c>
      <c r="E101" s="2" t="s">
        <v>276</v>
      </c>
      <c r="F101" s="2" t="s">
        <v>42</v>
      </c>
      <c r="G101" s="300" t="s">
        <v>841</v>
      </c>
      <c r="H101" s="267" t="s">
        <v>285</v>
      </c>
      <c r="I101" s="267" t="s">
        <v>766</v>
      </c>
      <c r="J101" s="257">
        <v>343.8</v>
      </c>
      <c r="K101" s="257">
        <v>343.8</v>
      </c>
      <c r="L101" s="256">
        <v>343.8</v>
      </c>
      <c r="M101" s="256">
        <v>343.8</v>
      </c>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52"/>
    </row>
    <row r="102" spans="1:61" s="24" customFormat="1" ht="45.75" customHeight="1">
      <c r="A102" s="2"/>
      <c r="B102" s="311"/>
      <c r="C102" s="2" t="s">
        <v>322</v>
      </c>
      <c r="D102" s="2" t="s">
        <v>69</v>
      </c>
      <c r="E102" s="2" t="s">
        <v>276</v>
      </c>
      <c r="F102" s="2" t="s">
        <v>233</v>
      </c>
      <c r="G102" s="306"/>
      <c r="H102" s="268"/>
      <c r="I102" s="268"/>
      <c r="J102" s="257">
        <v>422.05</v>
      </c>
      <c r="K102" s="257">
        <v>422.05</v>
      </c>
      <c r="L102" s="256">
        <v>422.05</v>
      </c>
      <c r="M102" s="256">
        <v>422.05</v>
      </c>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52"/>
    </row>
    <row r="103" spans="1:61" s="24" customFormat="1" ht="111.75" customHeight="1">
      <c r="A103" s="2"/>
      <c r="B103" s="7" t="s">
        <v>607</v>
      </c>
      <c r="C103" s="2" t="s">
        <v>322</v>
      </c>
      <c r="D103" s="2" t="s">
        <v>69</v>
      </c>
      <c r="E103" s="2" t="s">
        <v>495</v>
      </c>
      <c r="F103" s="2" t="s">
        <v>233</v>
      </c>
      <c r="G103" s="3" t="s">
        <v>842</v>
      </c>
      <c r="H103" s="104" t="s">
        <v>258</v>
      </c>
      <c r="I103" s="104" t="s">
        <v>643</v>
      </c>
      <c r="J103" s="259">
        <v>350</v>
      </c>
      <c r="K103" s="259">
        <v>350</v>
      </c>
      <c r="L103" s="257">
        <v>0</v>
      </c>
      <c r="M103" s="256">
        <v>0</v>
      </c>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52"/>
    </row>
    <row r="104" spans="1:61" s="24" customFormat="1" ht="30" customHeight="1">
      <c r="A104" s="102"/>
      <c r="B104" s="96" t="s">
        <v>234</v>
      </c>
      <c r="C104" s="102"/>
      <c r="D104" s="102"/>
      <c r="E104" s="102" t="s">
        <v>77</v>
      </c>
      <c r="F104" s="102"/>
      <c r="G104" s="173"/>
      <c r="H104" s="104"/>
      <c r="I104" s="1"/>
      <c r="J104" s="182">
        <f>J105+J106+J107+J108</f>
        <v>5577.159</v>
      </c>
      <c r="K104" s="182">
        <f>K105+K106+K107+K108</f>
        <v>5577.159</v>
      </c>
      <c r="L104" s="182">
        <f>L105+L106+L107+L108</f>
        <v>5577.159</v>
      </c>
      <c r="M104" s="182">
        <f>M105+M106+M107+M108</f>
        <v>5577.159</v>
      </c>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52"/>
    </row>
    <row r="105" spans="1:61" s="24" customFormat="1" ht="21.75" customHeight="1">
      <c r="A105" s="265"/>
      <c r="B105" s="294" t="s">
        <v>645</v>
      </c>
      <c r="C105" s="2" t="s">
        <v>322</v>
      </c>
      <c r="D105" s="102" t="s">
        <v>69</v>
      </c>
      <c r="E105" s="102" t="s">
        <v>529</v>
      </c>
      <c r="F105" s="2" t="s">
        <v>42</v>
      </c>
      <c r="G105" s="274" t="s">
        <v>843</v>
      </c>
      <c r="H105" s="261" t="s">
        <v>783</v>
      </c>
      <c r="I105" s="261" t="s">
        <v>766</v>
      </c>
      <c r="J105" s="257">
        <v>1960.2</v>
      </c>
      <c r="K105" s="257">
        <v>1960.2</v>
      </c>
      <c r="L105" s="257">
        <v>1960.2</v>
      </c>
      <c r="M105" s="260">
        <v>1960.2</v>
      </c>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52"/>
    </row>
    <row r="106" spans="1:61" s="24" customFormat="1" ht="27" customHeight="1">
      <c r="A106" s="266"/>
      <c r="B106" s="296"/>
      <c r="C106" s="2" t="s">
        <v>322</v>
      </c>
      <c r="D106" s="102" t="s">
        <v>69</v>
      </c>
      <c r="E106" s="102" t="s">
        <v>529</v>
      </c>
      <c r="F106" s="2" t="s">
        <v>233</v>
      </c>
      <c r="G106" s="275"/>
      <c r="H106" s="262"/>
      <c r="I106" s="262"/>
      <c r="J106" s="257">
        <v>3268.1</v>
      </c>
      <c r="K106" s="257">
        <v>3268.1</v>
      </c>
      <c r="L106" s="257">
        <v>3268.1</v>
      </c>
      <c r="M106" s="260">
        <v>3268.1</v>
      </c>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52"/>
    </row>
    <row r="107" spans="1:61" s="24" customFormat="1" ht="27" customHeight="1">
      <c r="A107" s="265"/>
      <c r="B107" s="312" t="s">
        <v>72</v>
      </c>
      <c r="C107" s="1" t="s">
        <v>322</v>
      </c>
      <c r="D107" s="1" t="s">
        <v>69</v>
      </c>
      <c r="E107" s="1" t="s">
        <v>235</v>
      </c>
      <c r="F107" s="2" t="s">
        <v>42</v>
      </c>
      <c r="G107" s="275"/>
      <c r="H107" s="263"/>
      <c r="I107" s="263"/>
      <c r="J107" s="257">
        <v>183.811</v>
      </c>
      <c r="K107" s="257">
        <v>183.811</v>
      </c>
      <c r="L107" s="257">
        <v>183.811</v>
      </c>
      <c r="M107" s="260">
        <v>183.811</v>
      </c>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52"/>
    </row>
    <row r="108" spans="1:61" s="24" customFormat="1" ht="31.5" customHeight="1">
      <c r="A108" s="266"/>
      <c r="B108" s="313"/>
      <c r="C108" s="1" t="s">
        <v>322</v>
      </c>
      <c r="D108" s="1" t="s">
        <v>69</v>
      </c>
      <c r="E108" s="1" t="s">
        <v>235</v>
      </c>
      <c r="F108" s="2" t="s">
        <v>233</v>
      </c>
      <c r="G108" s="276"/>
      <c r="H108" s="264"/>
      <c r="I108" s="264"/>
      <c r="J108" s="257">
        <v>165.048</v>
      </c>
      <c r="K108" s="257">
        <v>165.048</v>
      </c>
      <c r="L108" s="257">
        <v>165.048</v>
      </c>
      <c r="M108" s="260">
        <v>165.048</v>
      </c>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52"/>
    </row>
    <row r="109" spans="1:62" s="56" customFormat="1" ht="165" customHeight="1">
      <c r="A109" s="75" t="s">
        <v>133</v>
      </c>
      <c r="B109" s="76" t="s">
        <v>134</v>
      </c>
      <c r="C109" s="75"/>
      <c r="D109" s="75"/>
      <c r="E109" s="83"/>
      <c r="F109" s="83"/>
      <c r="G109" s="83"/>
      <c r="H109" s="75"/>
      <c r="I109" s="75"/>
      <c r="J109" s="180">
        <f>J110</f>
        <v>39179.489799999996</v>
      </c>
      <c r="K109" s="180">
        <f>K110</f>
        <v>39179.489799999996</v>
      </c>
      <c r="L109" s="180">
        <f>L110</f>
        <v>38190.54406</v>
      </c>
      <c r="M109" s="180">
        <f>M110</f>
        <v>36190.554059999995</v>
      </c>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52"/>
      <c r="BJ109" s="24"/>
    </row>
    <row r="110" spans="1:62" s="56" customFormat="1" ht="30" customHeight="1">
      <c r="A110" s="2"/>
      <c r="B110" s="11" t="s">
        <v>255</v>
      </c>
      <c r="C110" s="55"/>
      <c r="D110" s="2"/>
      <c r="E110" s="2" t="s">
        <v>68</v>
      </c>
      <c r="F110" s="55"/>
      <c r="G110" s="27"/>
      <c r="H110" s="2"/>
      <c r="I110" s="2"/>
      <c r="J110" s="181">
        <f>J111+J119+J121</f>
        <v>39179.489799999996</v>
      </c>
      <c r="K110" s="181">
        <f>K111+K119+K121</f>
        <v>39179.489799999996</v>
      </c>
      <c r="L110" s="181">
        <f>L111+L119+L121</f>
        <v>38190.54406</v>
      </c>
      <c r="M110" s="181">
        <f>M111+M119+M121</f>
        <v>36190.554059999995</v>
      </c>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52"/>
      <c r="BJ110" s="24"/>
    </row>
    <row r="111" spans="1:61" s="24" customFormat="1" ht="18" customHeight="1">
      <c r="A111" s="2"/>
      <c r="B111" s="6" t="s">
        <v>256</v>
      </c>
      <c r="C111" s="55"/>
      <c r="D111" s="2"/>
      <c r="E111" s="2" t="s">
        <v>79</v>
      </c>
      <c r="F111" s="55"/>
      <c r="G111" s="5"/>
      <c r="H111" s="4"/>
      <c r="I111" s="2"/>
      <c r="J111" s="181">
        <f>J112+J113+J114+J115+J116+J118+J117</f>
        <v>32263.8448</v>
      </c>
      <c r="K111" s="181">
        <f>K112+K113+K114+K115+K116+K118+K117</f>
        <v>32263.8448</v>
      </c>
      <c r="L111" s="181">
        <f>L112+L113+L114+L115+L116+L118+L117</f>
        <v>32316.409059999998</v>
      </c>
      <c r="M111" s="181">
        <f>M112+M113+M114+M115+M116+M118+M117</f>
        <v>32316.419059999997</v>
      </c>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52"/>
    </row>
    <row r="112" spans="1:65" s="54" customFormat="1" ht="144.75" customHeight="1">
      <c r="A112" s="2"/>
      <c r="B112" s="11" t="s">
        <v>587</v>
      </c>
      <c r="C112" s="2" t="s">
        <v>322</v>
      </c>
      <c r="D112" s="2" t="s">
        <v>67</v>
      </c>
      <c r="E112" s="2" t="s">
        <v>257</v>
      </c>
      <c r="F112" s="2" t="s">
        <v>42</v>
      </c>
      <c r="G112" s="89" t="s">
        <v>844</v>
      </c>
      <c r="H112" s="210" t="s">
        <v>284</v>
      </c>
      <c r="I112" s="210" t="s">
        <v>730</v>
      </c>
      <c r="J112" s="257">
        <v>16659.1</v>
      </c>
      <c r="K112" s="257">
        <v>16659.1</v>
      </c>
      <c r="L112" s="257">
        <v>16659.1</v>
      </c>
      <c r="M112" s="257">
        <v>16659.1</v>
      </c>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61"/>
    </row>
    <row r="113" spans="1:64" ht="188.25" customHeight="1">
      <c r="A113" s="102"/>
      <c r="B113" s="12" t="s">
        <v>606</v>
      </c>
      <c r="C113" s="2" t="s">
        <v>322</v>
      </c>
      <c r="D113" s="2" t="s">
        <v>67</v>
      </c>
      <c r="E113" s="2" t="s">
        <v>279</v>
      </c>
      <c r="F113" s="2" t="s">
        <v>42</v>
      </c>
      <c r="G113" s="89" t="s">
        <v>845</v>
      </c>
      <c r="H113" s="2" t="s">
        <v>428</v>
      </c>
      <c r="I113" s="1" t="s">
        <v>530</v>
      </c>
      <c r="J113" s="256">
        <v>4660.76</v>
      </c>
      <c r="K113" s="256">
        <v>4660.76</v>
      </c>
      <c r="L113" s="256">
        <v>4713.4</v>
      </c>
      <c r="M113" s="256">
        <v>4713.41</v>
      </c>
      <c r="BI113" s="26"/>
      <c r="BJ113" s="26"/>
      <c r="BK113" s="26"/>
      <c r="BL113" s="26"/>
    </row>
    <row r="114" spans="1:64" ht="183" customHeight="1">
      <c r="A114" s="2"/>
      <c r="B114" s="11" t="s">
        <v>555</v>
      </c>
      <c r="C114" s="2" t="s">
        <v>322</v>
      </c>
      <c r="D114" s="2" t="s">
        <v>67</v>
      </c>
      <c r="E114" s="2" t="s">
        <v>259</v>
      </c>
      <c r="F114" s="2" t="s">
        <v>42</v>
      </c>
      <c r="G114" s="3" t="s">
        <v>846</v>
      </c>
      <c r="H114" s="4" t="s">
        <v>532</v>
      </c>
      <c r="I114" s="2" t="s">
        <v>767</v>
      </c>
      <c r="J114" s="257">
        <v>490</v>
      </c>
      <c r="K114" s="257">
        <v>490</v>
      </c>
      <c r="L114" s="257">
        <v>490</v>
      </c>
      <c r="M114" s="257">
        <v>490</v>
      </c>
      <c r="BI114" s="26"/>
      <c r="BJ114" s="26"/>
      <c r="BK114" s="26"/>
      <c r="BL114" s="26"/>
    </row>
    <row r="115" spans="1:64" ht="88.5" customHeight="1">
      <c r="A115" s="2"/>
      <c r="B115" s="11" t="s">
        <v>556</v>
      </c>
      <c r="C115" s="2" t="s">
        <v>322</v>
      </c>
      <c r="D115" s="2" t="s">
        <v>67</v>
      </c>
      <c r="E115" s="2" t="s">
        <v>260</v>
      </c>
      <c r="F115" s="2" t="s">
        <v>42</v>
      </c>
      <c r="G115" s="89" t="s">
        <v>847</v>
      </c>
      <c r="H115" s="4" t="s">
        <v>286</v>
      </c>
      <c r="I115" s="1" t="s">
        <v>747</v>
      </c>
      <c r="J115" s="257">
        <v>5593.2</v>
      </c>
      <c r="K115" s="257">
        <v>5593.2</v>
      </c>
      <c r="L115" s="256">
        <v>5593.12426</v>
      </c>
      <c r="M115" s="256">
        <v>5593.12426</v>
      </c>
      <c r="BI115" s="26"/>
      <c r="BJ115" s="26"/>
      <c r="BK115" s="26"/>
      <c r="BL115" s="26"/>
    </row>
    <row r="116" spans="1:64" ht="146.25" customHeight="1">
      <c r="A116" s="2"/>
      <c r="B116" s="11" t="s">
        <v>261</v>
      </c>
      <c r="C116" s="2" t="s">
        <v>322</v>
      </c>
      <c r="D116" s="2" t="s">
        <v>67</v>
      </c>
      <c r="E116" s="2" t="s">
        <v>277</v>
      </c>
      <c r="F116" s="2" t="s">
        <v>42</v>
      </c>
      <c r="G116" s="3" t="s">
        <v>848</v>
      </c>
      <c r="H116" s="247" t="s">
        <v>780</v>
      </c>
      <c r="I116" s="247" t="s">
        <v>782</v>
      </c>
      <c r="J116" s="257">
        <v>3531.1848</v>
      </c>
      <c r="K116" s="257">
        <v>3531.1848</v>
      </c>
      <c r="L116" s="257">
        <v>3531.1848</v>
      </c>
      <c r="M116" s="257">
        <v>3531.1848</v>
      </c>
      <c r="BI116" s="26"/>
      <c r="BJ116" s="26"/>
      <c r="BK116" s="26"/>
      <c r="BL116" s="26"/>
    </row>
    <row r="117" spans="1:64" ht="160.5" customHeight="1">
      <c r="A117" s="2"/>
      <c r="B117" s="11" t="s">
        <v>602</v>
      </c>
      <c r="C117" s="2" t="s">
        <v>322</v>
      </c>
      <c r="D117" s="2" t="s">
        <v>67</v>
      </c>
      <c r="E117" s="2" t="s">
        <v>603</v>
      </c>
      <c r="F117" s="2" t="s">
        <v>42</v>
      </c>
      <c r="G117" s="3" t="s">
        <v>849</v>
      </c>
      <c r="H117" s="247" t="s">
        <v>780</v>
      </c>
      <c r="I117" s="247" t="s">
        <v>781</v>
      </c>
      <c r="J117" s="257">
        <v>175</v>
      </c>
      <c r="K117" s="257">
        <v>175</v>
      </c>
      <c r="L117" s="257">
        <v>175</v>
      </c>
      <c r="M117" s="257">
        <v>175</v>
      </c>
      <c r="BI117" s="26"/>
      <c r="BJ117" s="26"/>
      <c r="BK117" s="26"/>
      <c r="BL117" s="26"/>
    </row>
    <row r="118" spans="1:65" s="24" customFormat="1" ht="85.5" customHeight="1">
      <c r="A118" s="103"/>
      <c r="B118" s="117" t="s">
        <v>90</v>
      </c>
      <c r="C118" s="2" t="s">
        <v>322</v>
      </c>
      <c r="D118" s="2" t="s">
        <v>67</v>
      </c>
      <c r="E118" s="2" t="s">
        <v>276</v>
      </c>
      <c r="F118" s="2" t="s">
        <v>42</v>
      </c>
      <c r="G118" s="3" t="s">
        <v>850</v>
      </c>
      <c r="H118" s="4" t="s">
        <v>286</v>
      </c>
      <c r="I118" s="2" t="s">
        <v>747</v>
      </c>
      <c r="J118" s="257">
        <v>1154.6</v>
      </c>
      <c r="K118" s="257">
        <v>1154.6</v>
      </c>
      <c r="L118" s="256">
        <v>1154.6</v>
      </c>
      <c r="M118" s="256">
        <v>1154.6</v>
      </c>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52"/>
    </row>
    <row r="119" spans="1:64" ht="30" customHeight="1">
      <c r="A119" s="29"/>
      <c r="B119" s="11" t="s">
        <v>70</v>
      </c>
      <c r="C119" s="2"/>
      <c r="D119" s="2"/>
      <c r="E119" s="2" t="s">
        <v>78</v>
      </c>
      <c r="F119" s="55"/>
      <c r="G119" s="29"/>
      <c r="H119" s="11"/>
      <c r="I119" s="11"/>
      <c r="J119" s="181">
        <f>J120</f>
        <v>110</v>
      </c>
      <c r="K119" s="181">
        <f>K120</f>
        <v>110</v>
      </c>
      <c r="L119" s="181">
        <f>L120</f>
        <v>110</v>
      </c>
      <c r="M119" s="181">
        <f>M120</f>
        <v>110</v>
      </c>
      <c r="BI119" s="26"/>
      <c r="BJ119" s="26"/>
      <c r="BK119" s="26"/>
      <c r="BL119" s="26"/>
    </row>
    <row r="120" spans="1:65" s="24" customFormat="1" ht="93.75" customHeight="1">
      <c r="A120" s="2"/>
      <c r="B120" s="117" t="s">
        <v>244</v>
      </c>
      <c r="C120" s="2" t="s">
        <v>322</v>
      </c>
      <c r="D120" s="2" t="s">
        <v>67</v>
      </c>
      <c r="E120" s="2" t="s">
        <v>241</v>
      </c>
      <c r="F120" s="2" t="s">
        <v>42</v>
      </c>
      <c r="G120" s="27" t="s">
        <v>851</v>
      </c>
      <c r="H120" s="103" t="s">
        <v>286</v>
      </c>
      <c r="I120" s="2" t="s">
        <v>740</v>
      </c>
      <c r="J120" s="257">
        <v>110</v>
      </c>
      <c r="K120" s="257">
        <v>110</v>
      </c>
      <c r="L120" s="257">
        <v>110</v>
      </c>
      <c r="M120" s="257">
        <v>110</v>
      </c>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52"/>
    </row>
    <row r="121" spans="1:65" s="24" customFormat="1" ht="30" customHeight="1">
      <c r="A121" s="29"/>
      <c r="B121" s="11" t="s">
        <v>234</v>
      </c>
      <c r="C121" s="55"/>
      <c r="D121" s="2"/>
      <c r="E121" s="2" t="s">
        <v>77</v>
      </c>
      <c r="F121" s="55"/>
      <c r="G121" s="29"/>
      <c r="H121" s="29"/>
      <c r="I121" s="29"/>
      <c r="J121" s="181">
        <f>J124+J123+J122</f>
        <v>6805.645</v>
      </c>
      <c r="K121" s="181">
        <f>K124+K123+K122</f>
        <v>6805.645</v>
      </c>
      <c r="L121" s="181">
        <f>L124+L123+L122</f>
        <v>5764.135</v>
      </c>
      <c r="M121" s="181">
        <f>M124+M123+M122</f>
        <v>3764.135</v>
      </c>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52"/>
    </row>
    <row r="122" spans="1:65" s="24" customFormat="1" ht="101.25" customHeight="1">
      <c r="A122" s="206"/>
      <c r="B122" s="12" t="s">
        <v>535</v>
      </c>
      <c r="C122" s="2" t="s">
        <v>322</v>
      </c>
      <c r="D122" s="2" t="s">
        <v>67</v>
      </c>
      <c r="E122" s="2" t="s">
        <v>529</v>
      </c>
      <c r="F122" s="2" t="s">
        <v>42</v>
      </c>
      <c r="G122" s="95" t="s">
        <v>852</v>
      </c>
      <c r="H122" s="208" t="s">
        <v>285</v>
      </c>
      <c r="I122" s="208" t="s">
        <v>740</v>
      </c>
      <c r="J122" s="257">
        <v>2318.75</v>
      </c>
      <c r="K122" s="257">
        <v>2318.75</v>
      </c>
      <c r="L122" s="256">
        <v>2318.75</v>
      </c>
      <c r="M122" s="256">
        <v>2318.75</v>
      </c>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52"/>
    </row>
    <row r="123" spans="1:65" s="24" customFormat="1" ht="101.25" customHeight="1">
      <c r="A123" s="143"/>
      <c r="B123" s="12" t="s">
        <v>536</v>
      </c>
      <c r="C123" s="2" t="s">
        <v>322</v>
      </c>
      <c r="D123" s="2" t="s">
        <v>67</v>
      </c>
      <c r="E123" s="2" t="s">
        <v>537</v>
      </c>
      <c r="F123" s="2" t="s">
        <v>42</v>
      </c>
      <c r="G123" s="94" t="s">
        <v>853</v>
      </c>
      <c r="H123" s="143" t="s">
        <v>379</v>
      </c>
      <c r="I123" s="1" t="s">
        <v>644</v>
      </c>
      <c r="J123" s="256">
        <v>3127.625</v>
      </c>
      <c r="K123" s="256">
        <v>3127.625</v>
      </c>
      <c r="L123" s="256">
        <v>2000</v>
      </c>
      <c r="M123" s="256">
        <v>0</v>
      </c>
      <c r="N123" s="26"/>
      <c r="O123" s="26"/>
      <c r="P123" s="118"/>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52"/>
    </row>
    <row r="124" spans="1:65" s="24" customFormat="1" ht="101.25" customHeight="1">
      <c r="A124" s="1"/>
      <c r="B124" s="11" t="s">
        <v>72</v>
      </c>
      <c r="C124" s="1" t="s">
        <v>322</v>
      </c>
      <c r="D124" s="1" t="s">
        <v>67</v>
      </c>
      <c r="E124" s="1" t="s">
        <v>235</v>
      </c>
      <c r="F124" s="1" t="s">
        <v>42</v>
      </c>
      <c r="G124" s="94" t="s">
        <v>854</v>
      </c>
      <c r="H124" s="1" t="s">
        <v>380</v>
      </c>
      <c r="I124" s="1" t="s">
        <v>740</v>
      </c>
      <c r="J124" s="257">
        <v>1359.27</v>
      </c>
      <c r="K124" s="257">
        <v>1359.27</v>
      </c>
      <c r="L124" s="256">
        <v>1445.385</v>
      </c>
      <c r="M124" s="256">
        <v>1445.385</v>
      </c>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52"/>
    </row>
    <row r="125" spans="1:62" s="56" customFormat="1" ht="165" customHeight="1">
      <c r="A125" s="75" t="s">
        <v>135</v>
      </c>
      <c r="B125" s="76" t="s">
        <v>136</v>
      </c>
      <c r="C125" s="75"/>
      <c r="D125" s="75"/>
      <c r="E125" s="83"/>
      <c r="F125" s="83"/>
      <c r="G125" s="78"/>
      <c r="H125" s="75"/>
      <c r="I125" s="75"/>
      <c r="J125" s="180">
        <f>J126</f>
        <v>28609.3368</v>
      </c>
      <c r="K125" s="180">
        <f>K126</f>
        <v>28609.3368</v>
      </c>
      <c r="L125" s="180">
        <f>L126</f>
        <v>28009.3518</v>
      </c>
      <c r="M125" s="180">
        <f>M126</f>
        <v>10909.3518</v>
      </c>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52"/>
      <c r="BJ125" s="24"/>
    </row>
    <row r="126" spans="1:65" s="24" customFormat="1" ht="30" customHeight="1">
      <c r="A126" s="2"/>
      <c r="B126" s="11" t="s">
        <v>255</v>
      </c>
      <c r="C126" s="55"/>
      <c r="D126" s="2"/>
      <c r="E126" s="2" t="s">
        <v>68</v>
      </c>
      <c r="F126" s="55"/>
      <c r="G126" s="3"/>
      <c r="H126" s="2"/>
      <c r="I126" s="2"/>
      <c r="J126" s="181">
        <f>J127+J130</f>
        <v>28609.3368</v>
      </c>
      <c r="K126" s="181">
        <f>K127+K130</f>
        <v>28609.3368</v>
      </c>
      <c r="L126" s="181">
        <f>L127+L130</f>
        <v>28009.3518</v>
      </c>
      <c r="M126" s="181">
        <f>M127+M130</f>
        <v>10909.3518</v>
      </c>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52"/>
    </row>
    <row r="127" spans="1:65" s="24" customFormat="1" ht="15" customHeight="1">
      <c r="A127" s="2"/>
      <c r="B127" s="6" t="s">
        <v>256</v>
      </c>
      <c r="C127" s="55"/>
      <c r="D127" s="2"/>
      <c r="E127" s="2" t="s">
        <v>79</v>
      </c>
      <c r="F127" s="55"/>
      <c r="G127" s="5"/>
      <c r="H127" s="4"/>
      <c r="I127" s="2"/>
      <c r="J127" s="181">
        <f>J128+J129</f>
        <v>10909.336800000001</v>
      </c>
      <c r="K127" s="181">
        <f>K128+K129</f>
        <v>10909.336800000001</v>
      </c>
      <c r="L127" s="181">
        <f>L128+L129</f>
        <v>10909.3518</v>
      </c>
      <c r="M127" s="181">
        <f>M128+M129</f>
        <v>10909.3518</v>
      </c>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52"/>
    </row>
    <row r="128" spans="1:65" s="24" customFormat="1" ht="156" customHeight="1">
      <c r="A128" s="5"/>
      <c r="B128" s="11" t="s">
        <v>633</v>
      </c>
      <c r="C128" s="2" t="s">
        <v>322</v>
      </c>
      <c r="D128" s="2" t="s">
        <v>67</v>
      </c>
      <c r="E128" s="2" t="s">
        <v>263</v>
      </c>
      <c r="F128" s="2" t="s">
        <v>42</v>
      </c>
      <c r="G128" s="211" t="s">
        <v>855</v>
      </c>
      <c r="H128" s="1" t="s">
        <v>258</v>
      </c>
      <c r="I128" s="210" t="s">
        <v>730</v>
      </c>
      <c r="J128" s="257">
        <v>10433.985</v>
      </c>
      <c r="K128" s="257">
        <v>10433.985</v>
      </c>
      <c r="L128" s="257">
        <v>10434</v>
      </c>
      <c r="M128" s="257">
        <v>10434</v>
      </c>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52"/>
    </row>
    <row r="129" spans="1:65" s="24" customFormat="1" ht="150.75" customHeight="1">
      <c r="A129" s="5"/>
      <c r="B129" s="11" t="s">
        <v>261</v>
      </c>
      <c r="C129" s="2" t="s">
        <v>322</v>
      </c>
      <c r="D129" s="2" t="s">
        <v>67</v>
      </c>
      <c r="E129" s="2" t="s">
        <v>277</v>
      </c>
      <c r="F129" s="2" t="s">
        <v>42</v>
      </c>
      <c r="G129" s="226" t="s">
        <v>856</v>
      </c>
      <c r="H129" s="1" t="s">
        <v>613</v>
      </c>
      <c r="I129" s="210" t="s">
        <v>741</v>
      </c>
      <c r="J129" s="257">
        <v>475.3518</v>
      </c>
      <c r="K129" s="257">
        <v>475.3518</v>
      </c>
      <c r="L129" s="257">
        <v>475.3518</v>
      </c>
      <c r="M129" s="257">
        <v>475.3518</v>
      </c>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52"/>
    </row>
    <row r="130" spans="1:65" s="24" customFormat="1" ht="30" customHeight="1">
      <c r="A130" s="5"/>
      <c r="B130" s="11" t="s">
        <v>517</v>
      </c>
      <c r="C130" s="2"/>
      <c r="D130" s="2"/>
      <c r="E130" s="2" t="s">
        <v>77</v>
      </c>
      <c r="F130" s="2"/>
      <c r="G130" s="89"/>
      <c r="H130" s="1"/>
      <c r="I130" s="1"/>
      <c r="J130" s="256">
        <f>J131</f>
        <v>17700</v>
      </c>
      <c r="K130" s="256">
        <f>K131</f>
        <v>17700</v>
      </c>
      <c r="L130" s="256">
        <f>L131</f>
        <v>17100</v>
      </c>
      <c r="M130" s="256">
        <f>M131</f>
        <v>0</v>
      </c>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52"/>
    </row>
    <row r="131" spans="1:65" s="24" customFormat="1" ht="60.75" customHeight="1">
      <c r="A131" s="5"/>
      <c r="B131" s="11" t="s">
        <v>915</v>
      </c>
      <c r="C131" s="2" t="s">
        <v>322</v>
      </c>
      <c r="D131" s="2" t="s">
        <v>67</v>
      </c>
      <c r="E131" s="2" t="s">
        <v>617</v>
      </c>
      <c r="F131" s="2" t="s">
        <v>42</v>
      </c>
      <c r="G131" s="89" t="s">
        <v>857</v>
      </c>
      <c r="H131" s="210" t="s">
        <v>258</v>
      </c>
      <c r="I131" s="213" t="s">
        <v>622</v>
      </c>
      <c r="J131" s="257">
        <f>1770+15930</f>
        <v>17700</v>
      </c>
      <c r="K131" s="257">
        <f>1770+15930</f>
        <v>17700</v>
      </c>
      <c r="L131" s="257">
        <f>1710+15390</f>
        <v>17100</v>
      </c>
      <c r="M131" s="256">
        <v>0</v>
      </c>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52"/>
    </row>
    <row r="132" spans="1:62" s="56" customFormat="1" ht="75" customHeight="1">
      <c r="A132" s="75" t="s">
        <v>137</v>
      </c>
      <c r="B132" s="76" t="s">
        <v>138</v>
      </c>
      <c r="C132" s="75"/>
      <c r="D132" s="75"/>
      <c r="E132" s="75"/>
      <c r="F132" s="75"/>
      <c r="G132" s="78"/>
      <c r="H132" s="75"/>
      <c r="I132" s="75"/>
      <c r="J132" s="180">
        <f>J133</f>
        <v>16270.3915</v>
      </c>
      <c r="K132" s="180">
        <f>K133</f>
        <v>16270.3915</v>
      </c>
      <c r="L132" s="180">
        <f>L133</f>
        <v>16184.2765</v>
      </c>
      <c r="M132" s="180">
        <f>M133</f>
        <v>16184.27924</v>
      </c>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52"/>
      <c r="BJ132" s="24"/>
    </row>
    <row r="133" spans="1:62" s="67" customFormat="1" ht="30" customHeight="1">
      <c r="A133" s="2"/>
      <c r="B133" s="11" t="s">
        <v>230</v>
      </c>
      <c r="C133" s="55"/>
      <c r="D133" s="2"/>
      <c r="E133" s="2" t="s">
        <v>68</v>
      </c>
      <c r="F133" s="55"/>
      <c r="G133" s="27"/>
      <c r="H133" s="2"/>
      <c r="I133" s="2"/>
      <c r="J133" s="181">
        <f>J134+J141</f>
        <v>16270.3915</v>
      </c>
      <c r="K133" s="181">
        <f>K134+K141</f>
        <v>16270.3915</v>
      </c>
      <c r="L133" s="181">
        <f>L134+L141</f>
        <v>16184.2765</v>
      </c>
      <c r="M133" s="181">
        <f>M134+M141</f>
        <v>16184.27924</v>
      </c>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row>
    <row r="134" spans="1:13" ht="30" customHeight="1">
      <c r="A134" s="29"/>
      <c r="B134" s="11" t="s">
        <v>70</v>
      </c>
      <c r="C134" s="55"/>
      <c r="D134" s="2"/>
      <c r="E134" s="2" t="s">
        <v>78</v>
      </c>
      <c r="F134" s="55"/>
      <c r="G134" s="74"/>
      <c r="H134" s="74"/>
      <c r="I134" s="74"/>
      <c r="J134" s="181">
        <f>J136+J135+J137+J138+J139+J140</f>
        <v>16178.5205</v>
      </c>
      <c r="K134" s="181">
        <f>K136+K135+K137+K138+K139+K140</f>
        <v>16178.5205</v>
      </c>
      <c r="L134" s="181">
        <f>L136+L135+L137+L138+L139+L140</f>
        <v>16178.5205</v>
      </c>
      <c r="M134" s="181">
        <f>M136+M135+M137+M138+M139+M140</f>
        <v>16178.52324</v>
      </c>
    </row>
    <row r="135" spans="1:61" s="24" customFormat="1" ht="172.5" customHeight="1">
      <c r="A135" s="87"/>
      <c r="B135" s="107" t="s">
        <v>237</v>
      </c>
      <c r="C135" s="1" t="s">
        <v>322</v>
      </c>
      <c r="D135" s="1" t="s">
        <v>81</v>
      </c>
      <c r="E135" s="1" t="s">
        <v>236</v>
      </c>
      <c r="F135" s="1" t="s">
        <v>42</v>
      </c>
      <c r="G135" s="199" t="s">
        <v>858</v>
      </c>
      <c r="H135" s="201" t="s">
        <v>287</v>
      </c>
      <c r="I135" s="200" t="s">
        <v>743</v>
      </c>
      <c r="J135" s="257">
        <v>15378.5205</v>
      </c>
      <c r="K135" s="257">
        <v>15378.5205</v>
      </c>
      <c r="L135" s="257">
        <v>15378.5205</v>
      </c>
      <c r="M135" s="257">
        <v>15378.52324</v>
      </c>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52"/>
    </row>
    <row r="136" spans="1:61" s="24" customFormat="1" ht="91.5" customHeight="1">
      <c r="A136" s="111"/>
      <c r="B136" s="107" t="s">
        <v>558</v>
      </c>
      <c r="C136" s="2" t="s">
        <v>322</v>
      </c>
      <c r="D136" s="1" t="s">
        <v>81</v>
      </c>
      <c r="E136" s="1" t="s">
        <v>238</v>
      </c>
      <c r="F136" s="1" t="s">
        <v>42</v>
      </c>
      <c r="G136" s="94" t="s">
        <v>859</v>
      </c>
      <c r="H136" s="207" t="s">
        <v>285</v>
      </c>
      <c r="I136" s="207" t="s">
        <v>742</v>
      </c>
      <c r="J136" s="257">
        <v>100</v>
      </c>
      <c r="K136" s="257">
        <v>100</v>
      </c>
      <c r="L136" s="258">
        <v>100</v>
      </c>
      <c r="M136" s="258">
        <v>100</v>
      </c>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52"/>
    </row>
    <row r="137" spans="1:61" s="24" customFormat="1" ht="15.75" customHeight="1">
      <c r="A137" s="2"/>
      <c r="B137" s="7" t="s">
        <v>71</v>
      </c>
      <c r="C137" s="2" t="s">
        <v>322</v>
      </c>
      <c r="D137" s="2" t="s">
        <v>81</v>
      </c>
      <c r="E137" s="10" t="s">
        <v>239</v>
      </c>
      <c r="F137" s="2" t="s">
        <v>42</v>
      </c>
      <c r="G137" s="272" t="s">
        <v>860</v>
      </c>
      <c r="H137" s="265" t="s">
        <v>429</v>
      </c>
      <c r="I137" s="265" t="s">
        <v>742</v>
      </c>
      <c r="J137" s="257">
        <v>230</v>
      </c>
      <c r="K137" s="257">
        <v>230</v>
      </c>
      <c r="L137" s="256">
        <v>230</v>
      </c>
      <c r="M137" s="256">
        <v>230</v>
      </c>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52"/>
    </row>
    <row r="138" spans="1:61" s="24" customFormat="1" ht="15.75" customHeight="1">
      <c r="A138" s="2"/>
      <c r="B138" s="7" t="s">
        <v>243</v>
      </c>
      <c r="C138" s="2" t="s">
        <v>322</v>
      </c>
      <c r="D138" s="2" t="s">
        <v>81</v>
      </c>
      <c r="E138" s="10" t="s">
        <v>240</v>
      </c>
      <c r="F138" s="2" t="s">
        <v>42</v>
      </c>
      <c r="G138" s="358"/>
      <c r="H138" s="269"/>
      <c r="I138" s="269"/>
      <c r="J138" s="257">
        <v>60</v>
      </c>
      <c r="K138" s="257">
        <v>60</v>
      </c>
      <c r="L138" s="256">
        <v>60</v>
      </c>
      <c r="M138" s="256">
        <v>60</v>
      </c>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52"/>
    </row>
    <row r="139" spans="1:61" s="24" customFormat="1" ht="30" customHeight="1">
      <c r="A139" s="2"/>
      <c r="B139" s="7" t="s">
        <v>244</v>
      </c>
      <c r="C139" s="2" t="s">
        <v>322</v>
      </c>
      <c r="D139" s="2" t="s">
        <v>81</v>
      </c>
      <c r="E139" s="10" t="s">
        <v>241</v>
      </c>
      <c r="F139" s="2" t="s">
        <v>42</v>
      </c>
      <c r="G139" s="358"/>
      <c r="H139" s="269"/>
      <c r="I139" s="269"/>
      <c r="J139" s="257">
        <v>390</v>
      </c>
      <c r="K139" s="257">
        <v>390</v>
      </c>
      <c r="L139" s="257">
        <v>390</v>
      </c>
      <c r="M139" s="257">
        <v>390</v>
      </c>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52"/>
    </row>
    <row r="140" spans="1:61" s="24" customFormat="1" ht="30" customHeight="1">
      <c r="A140" s="2"/>
      <c r="B140" s="92" t="s">
        <v>627</v>
      </c>
      <c r="C140" s="2" t="s">
        <v>322</v>
      </c>
      <c r="D140" s="2" t="s">
        <v>81</v>
      </c>
      <c r="E140" s="10" t="s">
        <v>242</v>
      </c>
      <c r="F140" s="2" t="s">
        <v>42</v>
      </c>
      <c r="G140" s="273"/>
      <c r="H140" s="266"/>
      <c r="I140" s="266"/>
      <c r="J140" s="257">
        <v>20</v>
      </c>
      <c r="K140" s="257">
        <v>20</v>
      </c>
      <c r="L140" s="257">
        <v>20</v>
      </c>
      <c r="M140" s="257">
        <v>20</v>
      </c>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52"/>
    </row>
    <row r="141" spans="1:61" s="24" customFormat="1" ht="35.25" customHeight="1">
      <c r="A141" s="2"/>
      <c r="B141" s="92" t="s">
        <v>234</v>
      </c>
      <c r="C141" s="2"/>
      <c r="D141" s="2"/>
      <c r="E141" s="10" t="s">
        <v>77</v>
      </c>
      <c r="F141" s="2"/>
      <c r="G141" s="242"/>
      <c r="H141" s="102"/>
      <c r="I141" s="102"/>
      <c r="J141" s="182">
        <f>J142+J143</f>
        <v>91.871</v>
      </c>
      <c r="K141" s="182">
        <f>K142+K143</f>
        <v>91.871</v>
      </c>
      <c r="L141" s="182">
        <f>L142+L143</f>
        <v>5.756</v>
      </c>
      <c r="M141" s="182">
        <f>M142+M143</f>
        <v>5.756</v>
      </c>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52"/>
    </row>
    <row r="142" spans="1:61" s="24" customFormat="1" ht="75" customHeight="1">
      <c r="A142" s="2"/>
      <c r="B142" s="92" t="s">
        <v>72</v>
      </c>
      <c r="C142" s="2" t="s">
        <v>322</v>
      </c>
      <c r="D142" s="2" t="s">
        <v>81</v>
      </c>
      <c r="E142" s="10" t="s">
        <v>235</v>
      </c>
      <c r="F142" s="2" t="s">
        <v>42</v>
      </c>
      <c r="G142" s="272" t="s">
        <v>843</v>
      </c>
      <c r="H142" s="265" t="s">
        <v>286</v>
      </c>
      <c r="I142" s="265" t="s">
        <v>744</v>
      </c>
      <c r="J142" s="257">
        <v>86.115</v>
      </c>
      <c r="K142" s="257">
        <v>86.115</v>
      </c>
      <c r="L142" s="257">
        <v>5.756</v>
      </c>
      <c r="M142" s="257">
        <v>5.756</v>
      </c>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52"/>
    </row>
    <row r="143" spans="1:61" s="24" customFormat="1" ht="79.5" customHeight="1">
      <c r="A143" s="2"/>
      <c r="B143" s="92" t="s">
        <v>72</v>
      </c>
      <c r="C143" s="2" t="s">
        <v>322</v>
      </c>
      <c r="D143" s="2" t="s">
        <v>12</v>
      </c>
      <c r="E143" s="10" t="s">
        <v>235</v>
      </c>
      <c r="F143" s="2" t="s">
        <v>42</v>
      </c>
      <c r="G143" s="273"/>
      <c r="H143" s="266"/>
      <c r="I143" s="266"/>
      <c r="J143" s="257">
        <v>5.756</v>
      </c>
      <c r="K143" s="257">
        <v>5.756</v>
      </c>
      <c r="L143" s="257">
        <v>0</v>
      </c>
      <c r="M143" s="257">
        <v>0</v>
      </c>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52"/>
    </row>
    <row r="144" spans="1:62" s="56" customFormat="1" ht="60" customHeight="1">
      <c r="A144" s="75" t="s">
        <v>139</v>
      </c>
      <c r="B144" s="76" t="s">
        <v>140</v>
      </c>
      <c r="C144" s="75"/>
      <c r="D144" s="75"/>
      <c r="E144" s="75"/>
      <c r="F144" s="75"/>
      <c r="G144" s="78"/>
      <c r="H144" s="75"/>
      <c r="I144" s="75"/>
      <c r="J144" s="180">
        <f aca="true" t="shared" si="8" ref="J144:M146">J145</f>
        <v>2200</v>
      </c>
      <c r="K144" s="180">
        <f t="shared" si="8"/>
        <v>2200</v>
      </c>
      <c r="L144" s="180">
        <f t="shared" si="8"/>
        <v>2200</v>
      </c>
      <c r="M144" s="180">
        <f t="shared" si="8"/>
        <v>2200</v>
      </c>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52"/>
      <c r="BJ144" s="24"/>
    </row>
    <row r="145" spans="1:62" s="56" customFormat="1" ht="30" customHeight="1">
      <c r="A145" s="2"/>
      <c r="B145" s="11" t="s">
        <v>230</v>
      </c>
      <c r="C145" s="55"/>
      <c r="D145" s="2"/>
      <c r="E145" s="2" t="s">
        <v>68</v>
      </c>
      <c r="F145" s="55"/>
      <c r="G145" s="27"/>
      <c r="H145" s="2"/>
      <c r="I145" s="2"/>
      <c r="J145" s="181">
        <f t="shared" si="8"/>
        <v>2200</v>
      </c>
      <c r="K145" s="181">
        <f t="shared" si="8"/>
        <v>2200</v>
      </c>
      <c r="L145" s="181">
        <f t="shared" si="8"/>
        <v>2200</v>
      </c>
      <c r="M145" s="181">
        <f t="shared" si="8"/>
        <v>2200</v>
      </c>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52"/>
      <c r="BJ145" s="24"/>
    </row>
    <row r="146" spans="1:62" s="56" customFormat="1" ht="15" customHeight="1">
      <c r="A146" s="2"/>
      <c r="B146" s="6" t="s">
        <v>231</v>
      </c>
      <c r="C146" s="55"/>
      <c r="D146" s="2"/>
      <c r="E146" s="2" t="s">
        <v>79</v>
      </c>
      <c r="F146" s="55"/>
      <c r="G146" s="27"/>
      <c r="H146" s="2"/>
      <c r="I146" s="2"/>
      <c r="J146" s="181">
        <f>J147</f>
        <v>2200</v>
      </c>
      <c r="K146" s="181">
        <f t="shared" si="8"/>
        <v>2200</v>
      </c>
      <c r="L146" s="181">
        <f t="shared" si="8"/>
        <v>2200</v>
      </c>
      <c r="M146" s="181">
        <f t="shared" si="8"/>
        <v>2200</v>
      </c>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52"/>
      <c r="BJ146" s="24"/>
    </row>
    <row r="147" spans="1:61" s="24" customFormat="1" ht="132" customHeight="1">
      <c r="A147" s="265"/>
      <c r="B147" s="292" t="s">
        <v>75</v>
      </c>
      <c r="C147" s="267" t="s">
        <v>322</v>
      </c>
      <c r="D147" s="265" t="s">
        <v>12</v>
      </c>
      <c r="E147" s="265" t="s">
        <v>245</v>
      </c>
      <c r="F147" s="265" t="s">
        <v>42</v>
      </c>
      <c r="G147" s="272" t="s">
        <v>861</v>
      </c>
      <c r="H147" s="310" t="s">
        <v>596</v>
      </c>
      <c r="I147" s="309" t="s">
        <v>597</v>
      </c>
      <c r="J147" s="316">
        <v>2200</v>
      </c>
      <c r="K147" s="316">
        <v>2200</v>
      </c>
      <c r="L147" s="316">
        <v>2200</v>
      </c>
      <c r="M147" s="316">
        <v>2200</v>
      </c>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52"/>
    </row>
    <row r="148" spans="1:13" s="26" customFormat="1" ht="48" customHeight="1">
      <c r="A148" s="269"/>
      <c r="B148" s="293"/>
      <c r="C148" s="314"/>
      <c r="D148" s="269"/>
      <c r="E148" s="269"/>
      <c r="F148" s="269"/>
      <c r="G148" s="264"/>
      <c r="H148" s="264"/>
      <c r="I148" s="264"/>
      <c r="J148" s="317"/>
      <c r="K148" s="317"/>
      <c r="L148" s="317"/>
      <c r="M148" s="317"/>
    </row>
    <row r="149" spans="1:62" s="56" customFormat="1" ht="90" customHeight="1">
      <c r="A149" s="75" t="s">
        <v>141</v>
      </c>
      <c r="B149" s="76" t="s">
        <v>142</v>
      </c>
      <c r="C149" s="75"/>
      <c r="D149" s="75"/>
      <c r="E149" s="75"/>
      <c r="F149" s="75"/>
      <c r="G149" s="75"/>
      <c r="H149" s="75"/>
      <c r="I149" s="75"/>
      <c r="J149" s="180">
        <f aca="true" t="shared" si="9" ref="J149:M150">J150</f>
        <v>7194.739</v>
      </c>
      <c r="K149" s="180">
        <f t="shared" si="9"/>
        <v>7194.739</v>
      </c>
      <c r="L149" s="180">
        <f t="shared" si="9"/>
        <v>7194.739</v>
      </c>
      <c r="M149" s="180">
        <f t="shared" si="9"/>
        <v>7194.739</v>
      </c>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52"/>
      <c r="BJ149" s="24"/>
    </row>
    <row r="150" spans="2:65" s="21" customFormat="1" ht="30" customHeight="1">
      <c r="B150" s="12" t="s">
        <v>255</v>
      </c>
      <c r="C150" s="2"/>
      <c r="D150" s="2"/>
      <c r="E150" s="2" t="s">
        <v>68</v>
      </c>
      <c r="J150" s="181">
        <f t="shared" si="9"/>
        <v>7194.739</v>
      </c>
      <c r="K150" s="181">
        <f t="shared" si="9"/>
        <v>7194.739</v>
      </c>
      <c r="L150" s="181">
        <f t="shared" si="9"/>
        <v>7194.739</v>
      </c>
      <c r="M150" s="181">
        <f t="shared" si="9"/>
        <v>7194.739</v>
      </c>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6"/>
    </row>
    <row r="151" spans="2:65" s="21" customFormat="1" ht="15" customHeight="1">
      <c r="B151" s="12" t="s">
        <v>256</v>
      </c>
      <c r="C151" s="2"/>
      <c r="D151" s="2"/>
      <c r="E151" s="2" t="s">
        <v>79</v>
      </c>
      <c r="J151" s="181">
        <f>J153+J152+J154+J155</f>
        <v>7194.739</v>
      </c>
      <c r="K151" s="181">
        <f>K153+K152+K154+K155</f>
        <v>7194.739</v>
      </c>
      <c r="L151" s="181">
        <f>L153+L152+L154+L155</f>
        <v>7194.739</v>
      </c>
      <c r="M151" s="181">
        <f>M153+M152+M154+M155</f>
        <v>7194.739</v>
      </c>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c r="BM151" s="116"/>
    </row>
    <row r="152" spans="1:64" ht="91.5" customHeight="1">
      <c r="A152" s="97"/>
      <c r="B152" s="107" t="s">
        <v>557</v>
      </c>
      <c r="C152" s="2" t="s">
        <v>322</v>
      </c>
      <c r="D152" s="2" t="s">
        <v>12</v>
      </c>
      <c r="E152" s="1" t="s">
        <v>262</v>
      </c>
      <c r="F152" s="2" t="s">
        <v>42</v>
      </c>
      <c r="G152" s="89" t="s">
        <v>862</v>
      </c>
      <c r="H152" s="1" t="s">
        <v>449</v>
      </c>
      <c r="I152" s="87" t="s">
        <v>745</v>
      </c>
      <c r="J152" s="257">
        <v>950</v>
      </c>
      <c r="K152" s="257">
        <v>950</v>
      </c>
      <c r="L152" s="257">
        <v>950</v>
      </c>
      <c r="M152" s="257">
        <v>950</v>
      </c>
      <c r="BI152" s="26"/>
      <c r="BJ152" s="26"/>
      <c r="BK152" s="26"/>
      <c r="BL152" s="26"/>
    </row>
    <row r="153" spans="1:13" s="28" customFormat="1" ht="154.5" customHeight="1">
      <c r="A153" s="2"/>
      <c r="B153" s="11" t="s">
        <v>634</v>
      </c>
      <c r="C153" s="2" t="s">
        <v>322</v>
      </c>
      <c r="D153" s="2" t="s">
        <v>12</v>
      </c>
      <c r="E153" s="2" t="s">
        <v>278</v>
      </c>
      <c r="F153" s="2" t="s">
        <v>42</v>
      </c>
      <c r="G153" s="212" t="s">
        <v>863</v>
      </c>
      <c r="H153" s="103" t="s">
        <v>430</v>
      </c>
      <c r="I153" s="5" t="s">
        <v>746</v>
      </c>
      <c r="J153" s="257">
        <v>1923.83</v>
      </c>
      <c r="K153" s="257">
        <v>1923.83</v>
      </c>
      <c r="L153" s="257">
        <v>1923.83</v>
      </c>
      <c r="M153" s="257">
        <v>1923.83</v>
      </c>
    </row>
    <row r="154" spans="1:65" s="24" customFormat="1" ht="93" customHeight="1">
      <c r="A154" s="4"/>
      <c r="B154" s="11" t="s">
        <v>90</v>
      </c>
      <c r="C154" s="2" t="s">
        <v>322</v>
      </c>
      <c r="D154" s="2" t="s">
        <v>12</v>
      </c>
      <c r="E154" s="2" t="s">
        <v>276</v>
      </c>
      <c r="F154" s="2" t="s">
        <v>42</v>
      </c>
      <c r="G154" s="212" t="s">
        <v>864</v>
      </c>
      <c r="H154" s="1" t="s">
        <v>286</v>
      </c>
      <c r="I154" s="102" t="s">
        <v>747</v>
      </c>
      <c r="J154" s="257">
        <v>25.85</v>
      </c>
      <c r="K154" s="257">
        <v>25.85</v>
      </c>
      <c r="L154" s="256">
        <v>25.85</v>
      </c>
      <c r="M154" s="256">
        <v>25.85</v>
      </c>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52"/>
    </row>
    <row r="155" spans="1:13" s="26" customFormat="1" ht="158.25" customHeight="1">
      <c r="A155" s="4"/>
      <c r="B155" s="11" t="s">
        <v>887</v>
      </c>
      <c r="C155" s="2" t="s">
        <v>322</v>
      </c>
      <c r="D155" s="2" t="s">
        <v>12</v>
      </c>
      <c r="E155" s="2" t="s">
        <v>723</v>
      </c>
      <c r="F155" s="2" t="s">
        <v>42</v>
      </c>
      <c r="G155" s="212" t="s">
        <v>865</v>
      </c>
      <c r="H155" s="1" t="s">
        <v>430</v>
      </c>
      <c r="I155" s="102" t="s">
        <v>731</v>
      </c>
      <c r="J155" s="257">
        <v>4295.059</v>
      </c>
      <c r="K155" s="257">
        <v>4295.059</v>
      </c>
      <c r="L155" s="256">
        <v>4295.059</v>
      </c>
      <c r="M155" s="256">
        <v>4295.059</v>
      </c>
    </row>
    <row r="156" spans="1:60" s="57" customFormat="1" ht="45" customHeight="1">
      <c r="A156" s="75" t="s">
        <v>144</v>
      </c>
      <c r="B156" s="76" t="s">
        <v>143</v>
      </c>
      <c r="C156" s="83"/>
      <c r="D156" s="83"/>
      <c r="E156" s="83"/>
      <c r="F156" s="83"/>
      <c r="G156" s="78"/>
      <c r="H156" s="75"/>
      <c r="I156" s="75"/>
      <c r="J156" s="180">
        <f>J157</f>
        <v>16492.45233</v>
      </c>
      <c r="K156" s="180">
        <f>K157</f>
        <v>16492.45233</v>
      </c>
      <c r="L156" s="180">
        <f>L157</f>
        <v>15830.8</v>
      </c>
      <c r="M156" s="180">
        <f>M157</f>
        <v>15830.8258</v>
      </c>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67"/>
      <c r="AX156" s="67"/>
      <c r="AY156" s="67"/>
      <c r="AZ156" s="67"/>
      <c r="BA156" s="67"/>
      <c r="BB156" s="67"/>
      <c r="BC156" s="67"/>
      <c r="BD156" s="67"/>
      <c r="BE156" s="67"/>
      <c r="BF156" s="67"/>
      <c r="BG156" s="67"/>
      <c r="BH156" s="67"/>
    </row>
    <row r="157" spans="2:61" s="59" customFormat="1" ht="30" customHeight="1">
      <c r="B157" s="60" t="s">
        <v>223</v>
      </c>
      <c r="C157" s="12"/>
      <c r="D157" s="2"/>
      <c r="E157" s="2" t="s">
        <v>50</v>
      </c>
      <c r="F157" s="12"/>
      <c r="J157" s="181">
        <f>J160+J158+J161+J159</f>
        <v>16492.45233</v>
      </c>
      <c r="K157" s="181">
        <f>K160+K158+K161+K159</f>
        <v>16492.45233</v>
      </c>
      <c r="L157" s="181">
        <f>L160+L158+L161+L159</f>
        <v>15830.8</v>
      </c>
      <c r="M157" s="181">
        <f>M160+M158+M161+M159</f>
        <v>15830.8258</v>
      </c>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2"/>
    </row>
    <row r="158" spans="1:61" s="59" customFormat="1" ht="198" customHeight="1">
      <c r="A158" s="109"/>
      <c r="B158" s="55" t="s">
        <v>224</v>
      </c>
      <c r="C158" s="2" t="s">
        <v>322</v>
      </c>
      <c r="D158" s="2" t="s">
        <v>74</v>
      </c>
      <c r="E158" s="73" t="s">
        <v>416</v>
      </c>
      <c r="F158" s="2" t="s">
        <v>42</v>
      </c>
      <c r="G158" s="89" t="s">
        <v>926</v>
      </c>
      <c r="H158" s="143" t="s">
        <v>431</v>
      </c>
      <c r="I158" s="103" t="s">
        <v>748</v>
      </c>
      <c r="J158" s="257">
        <v>15368.3</v>
      </c>
      <c r="K158" s="257">
        <v>15368.3</v>
      </c>
      <c r="L158" s="257">
        <v>15368.3</v>
      </c>
      <c r="M158" s="260">
        <v>15368.3258</v>
      </c>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2"/>
    </row>
    <row r="159" spans="1:61" s="59" customFormat="1" ht="81.75" customHeight="1">
      <c r="A159" s="109"/>
      <c r="B159" s="55" t="s">
        <v>637</v>
      </c>
      <c r="C159" s="2" t="s">
        <v>322</v>
      </c>
      <c r="D159" s="73" t="s">
        <v>74</v>
      </c>
      <c r="E159" s="73" t="s">
        <v>623</v>
      </c>
      <c r="F159" s="244">
        <v>610</v>
      </c>
      <c r="G159" s="282" t="s">
        <v>927</v>
      </c>
      <c r="H159" s="284" t="s">
        <v>639</v>
      </c>
      <c r="I159" s="270" t="s">
        <v>749</v>
      </c>
      <c r="J159" s="257">
        <v>669.90233</v>
      </c>
      <c r="K159" s="257">
        <v>669.90233</v>
      </c>
      <c r="L159" s="257">
        <v>0</v>
      </c>
      <c r="M159" s="260">
        <v>0</v>
      </c>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2"/>
    </row>
    <row r="160" spans="2:61" s="59" customFormat="1" ht="34.5" customHeight="1">
      <c r="B160" s="12" t="s">
        <v>73</v>
      </c>
      <c r="C160" s="2" t="s">
        <v>322</v>
      </c>
      <c r="D160" s="73" t="s">
        <v>74</v>
      </c>
      <c r="E160" s="73" t="s">
        <v>314</v>
      </c>
      <c r="F160" s="244">
        <v>610</v>
      </c>
      <c r="G160" s="299"/>
      <c r="H160" s="285"/>
      <c r="I160" s="328"/>
      <c r="J160" s="257">
        <v>291.75</v>
      </c>
      <c r="K160" s="257">
        <v>291.75</v>
      </c>
      <c r="L160" s="257">
        <v>300</v>
      </c>
      <c r="M160" s="257">
        <v>300</v>
      </c>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2"/>
    </row>
    <row r="161" spans="1:61" s="59" customFormat="1" ht="44.25" customHeight="1">
      <c r="A161" s="108"/>
      <c r="B161" s="106" t="s">
        <v>225</v>
      </c>
      <c r="C161" s="2" t="s">
        <v>322</v>
      </c>
      <c r="D161" s="2" t="s">
        <v>74</v>
      </c>
      <c r="E161" s="73" t="s">
        <v>417</v>
      </c>
      <c r="F161" s="2" t="s">
        <v>42</v>
      </c>
      <c r="G161" s="299"/>
      <c r="H161" s="285"/>
      <c r="I161" s="328"/>
      <c r="J161" s="257">
        <v>162.5</v>
      </c>
      <c r="K161" s="257">
        <v>162.5</v>
      </c>
      <c r="L161" s="257">
        <v>162.5</v>
      </c>
      <c r="M161" s="257">
        <v>162.5</v>
      </c>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2"/>
    </row>
    <row r="162" spans="1:60" s="57" customFormat="1" ht="36.75" customHeight="1">
      <c r="A162" s="75" t="s">
        <v>146</v>
      </c>
      <c r="B162" s="76" t="s">
        <v>145</v>
      </c>
      <c r="C162" s="83"/>
      <c r="D162" s="83"/>
      <c r="E162" s="83"/>
      <c r="F162" s="83"/>
      <c r="G162" s="78"/>
      <c r="H162" s="75"/>
      <c r="I162" s="75"/>
      <c r="J162" s="180">
        <f>J163+J177</f>
        <v>79782.94531</v>
      </c>
      <c r="K162" s="180">
        <f>K163+K177</f>
        <v>79782.90031</v>
      </c>
      <c r="L162" s="180">
        <f>L163+L177</f>
        <v>81390.41084</v>
      </c>
      <c r="M162" s="180">
        <f>M163+M177</f>
        <v>74453.245</v>
      </c>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row>
    <row r="163" spans="1:61" s="58" customFormat="1" ht="30" customHeight="1">
      <c r="A163" s="103"/>
      <c r="B163" s="46" t="s">
        <v>223</v>
      </c>
      <c r="C163" s="55"/>
      <c r="D163" s="2"/>
      <c r="E163" s="2" t="s">
        <v>50</v>
      </c>
      <c r="F163" s="55"/>
      <c r="G163" s="45"/>
      <c r="H163" s="103"/>
      <c r="I163" s="103"/>
      <c r="J163" s="181">
        <f>J171+J164+J176</f>
        <v>79285.18531</v>
      </c>
      <c r="K163" s="181">
        <f>K171+K164+K176</f>
        <v>79285.14031</v>
      </c>
      <c r="L163" s="181">
        <f>L171+L164+L176</f>
        <v>81390.41084</v>
      </c>
      <c r="M163" s="181">
        <f>M171+M164+M176</f>
        <v>74453.245</v>
      </c>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3"/>
    </row>
    <row r="164" spans="1:61" s="24" customFormat="1" ht="30" customHeight="1">
      <c r="A164" s="2"/>
      <c r="B164" s="110" t="s">
        <v>226</v>
      </c>
      <c r="C164" s="87"/>
      <c r="D164" s="1"/>
      <c r="E164" s="2" t="s">
        <v>309</v>
      </c>
      <c r="F164" s="87"/>
      <c r="G164" s="47"/>
      <c r="H164" s="2"/>
      <c r="I164" s="2"/>
      <c r="J164" s="186">
        <f>J165+J167+J169+J170</f>
        <v>22846.2</v>
      </c>
      <c r="K164" s="186">
        <f>K165+K167+K169+K170</f>
        <v>22846.2</v>
      </c>
      <c r="L164" s="186">
        <f>L165+L167+L169+L170</f>
        <v>22846.2</v>
      </c>
      <c r="M164" s="186">
        <f>M165+M167+M169+M170</f>
        <v>22846.2</v>
      </c>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52"/>
    </row>
    <row r="165" spans="1:61" s="24" customFormat="1" ht="155.25" customHeight="1">
      <c r="A165" s="265"/>
      <c r="B165" s="294" t="s">
        <v>280</v>
      </c>
      <c r="C165" s="265" t="s">
        <v>322</v>
      </c>
      <c r="D165" s="265" t="s">
        <v>74</v>
      </c>
      <c r="E165" s="265" t="s">
        <v>310</v>
      </c>
      <c r="F165" s="265" t="s">
        <v>42</v>
      </c>
      <c r="G165" s="3" t="s">
        <v>924</v>
      </c>
      <c r="H165" s="4" t="s">
        <v>373</v>
      </c>
      <c r="I165" s="103" t="s">
        <v>750</v>
      </c>
      <c r="J165" s="318">
        <v>20801.5</v>
      </c>
      <c r="K165" s="318">
        <v>20801.5</v>
      </c>
      <c r="L165" s="318">
        <v>20801.5</v>
      </c>
      <c r="M165" s="318">
        <v>20801.5</v>
      </c>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52"/>
    </row>
    <row r="166" spans="1:61" s="24" customFormat="1" ht="62.25" customHeight="1">
      <c r="A166" s="266"/>
      <c r="B166" s="295"/>
      <c r="C166" s="266"/>
      <c r="D166" s="266"/>
      <c r="E166" s="266"/>
      <c r="F166" s="266"/>
      <c r="G166" s="3" t="s">
        <v>866</v>
      </c>
      <c r="H166" s="4" t="s">
        <v>372</v>
      </c>
      <c r="I166" s="103" t="s">
        <v>751</v>
      </c>
      <c r="J166" s="319"/>
      <c r="K166" s="319"/>
      <c r="L166" s="319"/>
      <c r="M166" s="319"/>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52"/>
    </row>
    <row r="167" spans="1:61" s="24" customFormat="1" ht="154.5" customHeight="1">
      <c r="A167" s="265"/>
      <c r="B167" s="294" t="s">
        <v>281</v>
      </c>
      <c r="C167" s="265" t="s">
        <v>322</v>
      </c>
      <c r="D167" s="265" t="s">
        <v>74</v>
      </c>
      <c r="E167" s="265" t="s">
        <v>311</v>
      </c>
      <c r="F167" s="265" t="s">
        <v>42</v>
      </c>
      <c r="G167" s="3" t="s">
        <v>928</v>
      </c>
      <c r="H167" s="4" t="s">
        <v>374</v>
      </c>
      <c r="I167" s="103" t="s">
        <v>752</v>
      </c>
      <c r="J167" s="316">
        <v>1454.8</v>
      </c>
      <c r="K167" s="316">
        <v>1454.8</v>
      </c>
      <c r="L167" s="316">
        <v>1454.8</v>
      </c>
      <c r="M167" s="316">
        <v>1454.8</v>
      </c>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52"/>
    </row>
    <row r="168" spans="1:61" s="24" customFormat="1" ht="61.5" customHeight="1">
      <c r="A168" s="266"/>
      <c r="B168" s="295"/>
      <c r="C168" s="266"/>
      <c r="D168" s="266"/>
      <c r="E168" s="266"/>
      <c r="F168" s="266"/>
      <c r="G168" s="3" t="s">
        <v>867</v>
      </c>
      <c r="H168" s="4" t="s">
        <v>258</v>
      </c>
      <c r="I168" s="2" t="s">
        <v>753</v>
      </c>
      <c r="J168" s="319"/>
      <c r="K168" s="319"/>
      <c r="L168" s="319"/>
      <c r="M168" s="319"/>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52"/>
    </row>
    <row r="169" spans="1:61" s="24" customFormat="1" ht="41.25" customHeight="1">
      <c r="A169" s="2"/>
      <c r="B169" s="12" t="s">
        <v>635</v>
      </c>
      <c r="C169" s="2" t="s">
        <v>322</v>
      </c>
      <c r="D169" s="2" t="s">
        <v>74</v>
      </c>
      <c r="E169" s="2" t="s">
        <v>312</v>
      </c>
      <c r="F169" s="2" t="s">
        <v>42</v>
      </c>
      <c r="G169" s="300" t="s">
        <v>929</v>
      </c>
      <c r="H169" s="267" t="s">
        <v>550</v>
      </c>
      <c r="I169" s="277" t="s">
        <v>754</v>
      </c>
      <c r="J169" s="257">
        <v>39.9</v>
      </c>
      <c r="K169" s="257">
        <v>39.9</v>
      </c>
      <c r="L169" s="257">
        <v>39.9</v>
      </c>
      <c r="M169" s="257">
        <v>39.9</v>
      </c>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52"/>
    </row>
    <row r="170" spans="1:61" s="24" customFormat="1" ht="41.25" customHeight="1">
      <c r="A170" s="2"/>
      <c r="B170" s="12" t="s">
        <v>636</v>
      </c>
      <c r="C170" s="2" t="s">
        <v>322</v>
      </c>
      <c r="D170" s="2" t="s">
        <v>74</v>
      </c>
      <c r="E170" s="2" t="s">
        <v>313</v>
      </c>
      <c r="F170" s="2" t="s">
        <v>42</v>
      </c>
      <c r="G170" s="306"/>
      <c r="H170" s="268"/>
      <c r="I170" s="278"/>
      <c r="J170" s="257">
        <v>550</v>
      </c>
      <c r="K170" s="257">
        <v>550</v>
      </c>
      <c r="L170" s="257">
        <v>550</v>
      </c>
      <c r="M170" s="257">
        <v>550</v>
      </c>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52"/>
    </row>
    <row r="171" spans="1:61" s="58" customFormat="1" ht="36" customHeight="1">
      <c r="A171" s="103"/>
      <c r="B171" s="105" t="s">
        <v>227</v>
      </c>
      <c r="C171" s="2"/>
      <c r="D171" s="2"/>
      <c r="E171" s="2" t="s">
        <v>315</v>
      </c>
      <c r="F171" s="87"/>
      <c r="G171" s="142"/>
      <c r="H171" s="143"/>
      <c r="I171" s="143"/>
      <c r="J171" s="186">
        <f>J172+J174+J175+J173</f>
        <v>50357.045</v>
      </c>
      <c r="K171" s="186">
        <f>K172+K174+K175+K173</f>
        <v>50357</v>
      </c>
      <c r="L171" s="186">
        <f>L172+L174+L175+L173</f>
        <v>50357.045</v>
      </c>
      <c r="M171" s="186">
        <f>M172+M174+M175+M173</f>
        <v>50357.045</v>
      </c>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3"/>
    </row>
    <row r="172" spans="1:61" s="58" customFormat="1" ht="114.75" customHeight="1">
      <c r="A172" s="103"/>
      <c r="B172" s="255" t="s">
        <v>228</v>
      </c>
      <c r="C172" s="254" t="s">
        <v>322</v>
      </c>
      <c r="D172" s="251" t="s">
        <v>74</v>
      </c>
      <c r="E172" s="254" t="s">
        <v>316</v>
      </c>
      <c r="F172" s="251" t="s">
        <v>42</v>
      </c>
      <c r="G172" s="290" t="s">
        <v>930</v>
      </c>
      <c r="H172" s="277" t="s">
        <v>375</v>
      </c>
      <c r="I172" s="277" t="s">
        <v>755</v>
      </c>
      <c r="J172" s="257">
        <f>44557-11617.9</f>
        <v>32939.1</v>
      </c>
      <c r="K172" s="257">
        <f>44557-11617.9</f>
        <v>32939.1</v>
      </c>
      <c r="L172" s="257">
        <f>44557-11617.9</f>
        <v>32939.1</v>
      </c>
      <c r="M172" s="257">
        <f>44557-11617.9</f>
        <v>32939.1</v>
      </c>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3"/>
    </row>
    <row r="173" spans="1:61" s="58" customFormat="1" ht="114.75" customHeight="1">
      <c r="A173" s="252"/>
      <c r="B173" s="255" t="s">
        <v>911</v>
      </c>
      <c r="C173" s="254" t="s">
        <v>322</v>
      </c>
      <c r="D173" s="251" t="s">
        <v>74</v>
      </c>
      <c r="E173" s="254" t="s">
        <v>910</v>
      </c>
      <c r="F173" s="251" t="s">
        <v>42</v>
      </c>
      <c r="G173" s="291"/>
      <c r="H173" s="286"/>
      <c r="I173" s="286"/>
      <c r="J173" s="257">
        <v>11617.945</v>
      </c>
      <c r="K173" s="257">
        <v>11617.9</v>
      </c>
      <c r="L173" s="257">
        <v>11617.945</v>
      </c>
      <c r="M173" s="257">
        <v>11617.945</v>
      </c>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3"/>
    </row>
    <row r="174" spans="1:61" s="58" customFormat="1" ht="98.25" customHeight="1">
      <c r="A174" s="150"/>
      <c r="B174" s="255" t="s">
        <v>229</v>
      </c>
      <c r="C174" s="251" t="s">
        <v>322</v>
      </c>
      <c r="D174" s="251" t="s">
        <v>74</v>
      </c>
      <c r="E174" s="251" t="s">
        <v>317</v>
      </c>
      <c r="F174" s="254" t="s">
        <v>42</v>
      </c>
      <c r="G174" s="291"/>
      <c r="H174" s="286"/>
      <c r="I174" s="286"/>
      <c r="J174" s="257">
        <v>4800</v>
      </c>
      <c r="K174" s="257">
        <v>4800</v>
      </c>
      <c r="L174" s="257">
        <v>4800</v>
      </c>
      <c r="M174" s="257">
        <v>4800</v>
      </c>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3"/>
    </row>
    <row r="175" spans="1:13" s="66" customFormat="1" ht="85.5" customHeight="1">
      <c r="A175" s="159"/>
      <c r="B175" s="55" t="s">
        <v>441</v>
      </c>
      <c r="C175" s="2" t="s">
        <v>322</v>
      </c>
      <c r="D175" s="2" t="s">
        <v>74</v>
      </c>
      <c r="E175" s="2" t="s">
        <v>425</v>
      </c>
      <c r="F175" s="2" t="s">
        <v>42</v>
      </c>
      <c r="G175" s="89" t="s">
        <v>925</v>
      </c>
      <c r="H175" s="161" t="s">
        <v>551</v>
      </c>
      <c r="I175" s="161" t="s">
        <v>756</v>
      </c>
      <c r="J175" s="257">
        <v>1000</v>
      </c>
      <c r="K175" s="257">
        <v>1000</v>
      </c>
      <c r="L175" s="257">
        <v>1000</v>
      </c>
      <c r="M175" s="257">
        <v>1000</v>
      </c>
    </row>
    <row r="176" spans="1:13" s="66" customFormat="1" ht="84.75" customHeight="1">
      <c r="A176" s="229"/>
      <c r="B176" s="7" t="s">
        <v>916</v>
      </c>
      <c r="C176" s="2" t="s">
        <v>322</v>
      </c>
      <c r="D176" s="2" t="s">
        <v>74</v>
      </c>
      <c r="E176" s="2" t="s">
        <v>912</v>
      </c>
      <c r="F176" s="2" t="s">
        <v>42</v>
      </c>
      <c r="G176" s="3" t="s">
        <v>923</v>
      </c>
      <c r="H176" s="240" t="s">
        <v>619</v>
      </c>
      <c r="I176" s="241" t="s">
        <v>757</v>
      </c>
      <c r="J176" s="257">
        <f>1520.48508+4561.45523</f>
        <v>6081.94031</v>
      </c>
      <c r="K176" s="257">
        <f>1520.48508+4561.45523</f>
        <v>6081.94031</v>
      </c>
      <c r="L176" s="256">
        <f>1897.3+6140.37437+149.49147</f>
        <v>8187.165840000001</v>
      </c>
      <c r="M176" s="256">
        <v>1250</v>
      </c>
    </row>
    <row r="177" spans="1:13" s="66" customFormat="1" ht="48" customHeight="1">
      <c r="A177" s="2"/>
      <c r="B177" s="55" t="s">
        <v>356</v>
      </c>
      <c r="C177" s="2"/>
      <c r="D177" s="2"/>
      <c r="E177" s="2" t="s">
        <v>355</v>
      </c>
      <c r="F177" s="2"/>
      <c r="G177" s="121"/>
      <c r="H177" s="97"/>
      <c r="I177" s="235"/>
      <c r="J177" s="181">
        <f>J178</f>
        <v>497.76</v>
      </c>
      <c r="K177" s="181">
        <f>K178</f>
        <v>497.76</v>
      </c>
      <c r="L177" s="181">
        <f>L178</f>
        <v>0</v>
      </c>
      <c r="M177" s="181">
        <f>M178</f>
        <v>0</v>
      </c>
    </row>
    <row r="178" spans="1:13" s="66" customFormat="1" ht="103.5" customHeight="1">
      <c r="A178" s="2"/>
      <c r="B178" s="87" t="s">
        <v>604</v>
      </c>
      <c r="C178" s="2" t="s">
        <v>322</v>
      </c>
      <c r="D178" s="2" t="s">
        <v>74</v>
      </c>
      <c r="E178" s="2" t="s">
        <v>523</v>
      </c>
      <c r="F178" s="2" t="s">
        <v>42</v>
      </c>
      <c r="G178" s="204" t="s">
        <v>868</v>
      </c>
      <c r="H178" s="155" t="s">
        <v>707</v>
      </c>
      <c r="I178" s="1" t="s">
        <v>882</v>
      </c>
      <c r="J178" s="256">
        <v>497.76</v>
      </c>
      <c r="K178" s="256">
        <v>497.76</v>
      </c>
      <c r="L178" s="256">
        <v>0</v>
      </c>
      <c r="M178" s="256">
        <v>0</v>
      </c>
    </row>
    <row r="179" spans="1:13" ht="45" customHeight="1">
      <c r="A179" s="75" t="s">
        <v>154</v>
      </c>
      <c r="B179" s="76" t="s">
        <v>153</v>
      </c>
      <c r="C179" s="75"/>
      <c r="D179" s="75"/>
      <c r="E179" s="75"/>
      <c r="F179" s="75"/>
      <c r="G179" s="78"/>
      <c r="H179" s="75"/>
      <c r="I179" s="75"/>
      <c r="J179" s="180">
        <f>J180</f>
        <v>53877.60224</v>
      </c>
      <c r="K179" s="180">
        <f>K180</f>
        <v>53877.60224</v>
      </c>
      <c r="L179" s="180">
        <f>L180</f>
        <v>48015.3</v>
      </c>
      <c r="M179" s="180">
        <f>M180</f>
        <v>48015.3</v>
      </c>
    </row>
    <row r="180" spans="1:13" ht="45" customHeight="1">
      <c r="A180" s="4"/>
      <c r="B180" s="12" t="s">
        <v>203</v>
      </c>
      <c r="C180" s="2"/>
      <c r="D180" s="2"/>
      <c r="E180" s="2" t="s">
        <v>51</v>
      </c>
      <c r="F180" s="2"/>
      <c r="G180" s="47"/>
      <c r="H180" s="2"/>
      <c r="I180" s="47"/>
      <c r="J180" s="181">
        <f>J181+J189+J191</f>
        <v>53877.60224</v>
      </c>
      <c r="K180" s="181">
        <f>K181+K189+K191</f>
        <v>53877.60224</v>
      </c>
      <c r="L180" s="181">
        <f>L181+L189+L191</f>
        <v>48015.3</v>
      </c>
      <c r="M180" s="181">
        <f>M181+M189+M191</f>
        <v>48015.3</v>
      </c>
    </row>
    <row r="181" spans="1:13" ht="15" customHeight="1">
      <c r="A181" s="4"/>
      <c r="B181" s="12" t="s">
        <v>778</v>
      </c>
      <c r="C181" s="4"/>
      <c r="D181" s="2"/>
      <c r="E181" s="2" t="s">
        <v>52</v>
      </c>
      <c r="F181" s="2"/>
      <c r="G181" s="47"/>
      <c r="H181" s="2"/>
      <c r="I181" s="47"/>
      <c r="J181" s="181">
        <f>J182+J187+J188</f>
        <v>47785.3</v>
      </c>
      <c r="K181" s="181">
        <f>K182+K187+K188</f>
        <v>47785.3</v>
      </c>
      <c r="L181" s="181">
        <f>L182+L187+L188</f>
        <v>47785.3</v>
      </c>
      <c r="M181" s="181">
        <f>M182+M187+M188</f>
        <v>47785.3</v>
      </c>
    </row>
    <row r="182" spans="1:13" ht="30" customHeight="1">
      <c r="A182" s="4"/>
      <c r="B182" s="105" t="s">
        <v>204</v>
      </c>
      <c r="C182" s="4"/>
      <c r="D182" s="2"/>
      <c r="E182" s="1" t="s">
        <v>205</v>
      </c>
      <c r="F182" s="2"/>
      <c r="G182" s="135"/>
      <c r="H182" s="1"/>
      <c r="I182" s="135"/>
      <c r="J182" s="181">
        <f>J183+J184+J186+J185</f>
        <v>6252.64</v>
      </c>
      <c r="K182" s="181">
        <f>K183+K184+K186+K185</f>
        <v>6252.64</v>
      </c>
      <c r="L182" s="181">
        <f>L183+L184+L186+L185</f>
        <v>6252.64</v>
      </c>
      <c r="M182" s="181">
        <f>M183+M184+M186+M185</f>
        <v>6252.64</v>
      </c>
    </row>
    <row r="183" spans="1:13" ht="217.5" customHeight="1">
      <c r="A183" s="104"/>
      <c r="B183" s="112" t="s">
        <v>305</v>
      </c>
      <c r="C183" s="4" t="s">
        <v>322</v>
      </c>
      <c r="D183" s="2" t="s">
        <v>282</v>
      </c>
      <c r="E183" s="1" t="s">
        <v>306</v>
      </c>
      <c r="F183" s="2" t="s">
        <v>42</v>
      </c>
      <c r="G183" s="253" t="s">
        <v>869</v>
      </c>
      <c r="H183" s="1" t="s">
        <v>546</v>
      </c>
      <c r="I183" s="104" t="s">
        <v>792</v>
      </c>
      <c r="J183" s="257">
        <v>4217.64</v>
      </c>
      <c r="K183" s="257">
        <v>4217.64</v>
      </c>
      <c r="L183" s="257">
        <v>4217.64</v>
      </c>
      <c r="M183" s="257">
        <v>4217.64</v>
      </c>
    </row>
    <row r="184" spans="1:13" ht="90" customHeight="1">
      <c r="A184" s="97"/>
      <c r="B184" s="55" t="s">
        <v>308</v>
      </c>
      <c r="C184" s="4" t="s">
        <v>322</v>
      </c>
      <c r="D184" s="4">
        <v>1102</v>
      </c>
      <c r="E184" s="1" t="s">
        <v>307</v>
      </c>
      <c r="F184" s="4">
        <v>610</v>
      </c>
      <c r="G184" s="27" t="s">
        <v>870</v>
      </c>
      <c r="H184" s="2" t="s">
        <v>547</v>
      </c>
      <c r="I184" s="165" t="s">
        <v>791</v>
      </c>
      <c r="J184" s="257">
        <v>488</v>
      </c>
      <c r="K184" s="257">
        <v>488</v>
      </c>
      <c r="L184" s="257">
        <v>488</v>
      </c>
      <c r="M184" s="257">
        <v>488</v>
      </c>
    </row>
    <row r="185" spans="1:13" ht="227.25" customHeight="1">
      <c r="A185" s="155"/>
      <c r="B185" s="294" t="s">
        <v>445</v>
      </c>
      <c r="C185" s="267" t="s">
        <v>322</v>
      </c>
      <c r="D185" s="267">
        <v>1102</v>
      </c>
      <c r="E185" s="265" t="s">
        <v>444</v>
      </c>
      <c r="F185" s="267">
        <v>610</v>
      </c>
      <c r="G185" s="282" t="s">
        <v>871</v>
      </c>
      <c r="H185" s="265" t="s">
        <v>768</v>
      </c>
      <c r="I185" s="277" t="s">
        <v>790</v>
      </c>
      <c r="J185" s="346">
        <v>1547</v>
      </c>
      <c r="K185" s="346">
        <v>1547</v>
      </c>
      <c r="L185" s="346">
        <v>1547</v>
      </c>
      <c r="M185" s="346">
        <v>1547</v>
      </c>
    </row>
    <row r="186" spans="1:13" ht="121.5" customHeight="1">
      <c r="A186" s="155"/>
      <c r="B186" s="276"/>
      <c r="C186" s="264"/>
      <c r="D186" s="283"/>
      <c r="E186" s="283"/>
      <c r="F186" s="268"/>
      <c r="G186" s="283"/>
      <c r="H186" s="264"/>
      <c r="I186" s="264"/>
      <c r="J186" s="347"/>
      <c r="K186" s="347"/>
      <c r="L186" s="347"/>
      <c r="M186" s="347"/>
    </row>
    <row r="187" spans="1:60" ht="209.25" customHeight="1">
      <c r="A187" s="7"/>
      <c r="B187" s="12" t="s">
        <v>628</v>
      </c>
      <c r="C187" s="4" t="s">
        <v>322</v>
      </c>
      <c r="D187" s="4">
        <v>1102</v>
      </c>
      <c r="E187" s="1" t="s">
        <v>328</v>
      </c>
      <c r="F187" s="4">
        <v>610</v>
      </c>
      <c r="G187" s="3" t="s">
        <v>872</v>
      </c>
      <c r="H187" s="2" t="s">
        <v>732</v>
      </c>
      <c r="I187" s="2" t="s">
        <v>793</v>
      </c>
      <c r="J187" s="257">
        <v>41368.5</v>
      </c>
      <c r="K187" s="257">
        <v>41368.5</v>
      </c>
      <c r="L187" s="257">
        <v>41368.5</v>
      </c>
      <c r="M187" s="260">
        <v>41368.5</v>
      </c>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row>
    <row r="188" spans="1:60" ht="91.5" customHeight="1">
      <c r="A188" s="97"/>
      <c r="B188" s="12" t="s">
        <v>640</v>
      </c>
      <c r="C188" s="4" t="s">
        <v>322</v>
      </c>
      <c r="D188" s="4">
        <v>1102</v>
      </c>
      <c r="E188" s="1" t="s">
        <v>641</v>
      </c>
      <c r="F188" s="4">
        <v>610</v>
      </c>
      <c r="G188" s="230" t="s">
        <v>873</v>
      </c>
      <c r="H188" s="102" t="s">
        <v>591</v>
      </c>
      <c r="I188" s="102" t="s">
        <v>795</v>
      </c>
      <c r="J188" s="257">
        <v>164.16</v>
      </c>
      <c r="K188" s="257">
        <v>164.16</v>
      </c>
      <c r="L188" s="257">
        <v>164.16</v>
      </c>
      <c r="M188" s="257">
        <v>164.16</v>
      </c>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row>
    <row r="189" spans="1:60" ht="30" customHeight="1">
      <c r="A189" s="4"/>
      <c r="B189" s="12" t="s">
        <v>206</v>
      </c>
      <c r="C189" s="4"/>
      <c r="D189" s="2"/>
      <c r="E189" s="2" t="s">
        <v>53</v>
      </c>
      <c r="F189" s="2"/>
      <c r="G189" s="25"/>
      <c r="H189" s="2"/>
      <c r="I189" s="47"/>
      <c r="J189" s="181">
        <f>J190</f>
        <v>5862.30224</v>
      </c>
      <c r="K189" s="181">
        <f>K190</f>
        <v>5862.30224</v>
      </c>
      <c r="L189" s="181">
        <f>L190</f>
        <v>0</v>
      </c>
      <c r="M189" s="181">
        <f>M190</f>
        <v>0</v>
      </c>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row>
    <row r="190" spans="1:60" ht="48" customHeight="1">
      <c r="A190" s="104"/>
      <c r="B190" s="55" t="s">
        <v>592</v>
      </c>
      <c r="C190" s="4" t="s">
        <v>322</v>
      </c>
      <c r="D190" s="2" t="s">
        <v>282</v>
      </c>
      <c r="E190" s="10" t="s">
        <v>590</v>
      </c>
      <c r="F190" s="4">
        <v>460</v>
      </c>
      <c r="G190" s="27" t="s">
        <v>625</v>
      </c>
      <c r="H190" s="2" t="s">
        <v>258</v>
      </c>
      <c r="I190" s="4" t="s">
        <v>626</v>
      </c>
      <c r="J190" s="256">
        <f>5773.89691+88.40533</f>
        <v>5862.30224</v>
      </c>
      <c r="K190" s="256">
        <f>5773.89691+88.40533</f>
        <v>5862.30224</v>
      </c>
      <c r="L190" s="256">
        <v>0</v>
      </c>
      <c r="M190" s="256">
        <v>0</v>
      </c>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row>
    <row r="191" spans="1:60" ht="45" customHeight="1">
      <c r="A191" s="4"/>
      <c r="B191" s="12" t="s">
        <v>47</v>
      </c>
      <c r="C191" s="4"/>
      <c r="D191" s="2"/>
      <c r="E191" s="2" t="s">
        <v>54</v>
      </c>
      <c r="F191" s="2"/>
      <c r="G191" s="27"/>
      <c r="H191" s="2"/>
      <c r="I191" s="47"/>
      <c r="J191" s="181">
        <f>J192+J193</f>
        <v>230</v>
      </c>
      <c r="K191" s="181">
        <f>K192+K193</f>
        <v>230</v>
      </c>
      <c r="L191" s="181">
        <f>L192+L193</f>
        <v>230</v>
      </c>
      <c r="M191" s="181">
        <f>M192+M193</f>
        <v>230</v>
      </c>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row>
    <row r="192" spans="1:60" ht="44.25" customHeight="1">
      <c r="A192" s="4"/>
      <c r="B192" s="55" t="s">
        <v>55</v>
      </c>
      <c r="C192" s="2" t="s">
        <v>322</v>
      </c>
      <c r="D192" s="4">
        <v>1105</v>
      </c>
      <c r="E192" s="2" t="s">
        <v>207</v>
      </c>
      <c r="F192" s="10" t="s">
        <v>42</v>
      </c>
      <c r="G192" s="282" t="s">
        <v>794</v>
      </c>
      <c r="H192" s="270" t="s">
        <v>549</v>
      </c>
      <c r="I192" s="270" t="s">
        <v>796</v>
      </c>
      <c r="J192" s="256">
        <v>75</v>
      </c>
      <c r="K192" s="256">
        <v>75</v>
      </c>
      <c r="L192" s="256">
        <v>75</v>
      </c>
      <c r="M192" s="256">
        <v>75</v>
      </c>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row>
    <row r="193" spans="1:60" ht="49.5" customHeight="1">
      <c r="A193" s="4"/>
      <c r="B193" s="87" t="s">
        <v>56</v>
      </c>
      <c r="C193" s="2" t="s">
        <v>322</v>
      </c>
      <c r="D193" s="4">
        <v>1105</v>
      </c>
      <c r="E193" s="2" t="s">
        <v>208</v>
      </c>
      <c r="F193" s="10" t="s">
        <v>42</v>
      </c>
      <c r="G193" s="289"/>
      <c r="H193" s="271"/>
      <c r="I193" s="271"/>
      <c r="J193" s="256">
        <v>155</v>
      </c>
      <c r="K193" s="256">
        <v>155</v>
      </c>
      <c r="L193" s="256">
        <v>155</v>
      </c>
      <c r="M193" s="256">
        <v>155</v>
      </c>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row>
    <row r="194" spans="1:13" s="66" customFormat="1" ht="22.5" customHeight="1">
      <c r="A194" s="75" t="s">
        <v>182</v>
      </c>
      <c r="B194" s="83" t="s">
        <v>186</v>
      </c>
      <c r="C194" s="83"/>
      <c r="D194" s="83"/>
      <c r="E194" s="83"/>
      <c r="F194" s="83"/>
      <c r="G194" s="83"/>
      <c r="H194" s="83"/>
      <c r="I194" s="83"/>
      <c r="J194" s="180">
        <f>J195+J197</f>
        <v>2206.4</v>
      </c>
      <c r="K194" s="180">
        <f>K195+K197</f>
        <v>2206.4</v>
      </c>
      <c r="L194" s="180">
        <f>L195+L197</f>
        <v>1240.8</v>
      </c>
      <c r="M194" s="180">
        <f>M195+M197</f>
        <v>1240.8</v>
      </c>
    </row>
    <row r="195" spans="1:13" s="66" customFormat="1" ht="30" customHeight="1">
      <c r="A195" s="2"/>
      <c r="B195" s="55" t="s">
        <v>190</v>
      </c>
      <c r="C195" s="2"/>
      <c r="D195" s="2"/>
      <c r="E195" s="2" t="s">
        <v>191</v>
      </c>
      <c r="F195" s="2"/>
      <c r="G195" s="2"/>
      <c r="H195" s="2"/>
      <c r="I195" s="2"/>
      <c r="J195" s="181">
        <f>J196</f>
        <v>1183.4</v>
      </c>
      <c r="K195" s="181">
        <f>K196</f>
        <v>1183.4</v>
      </c>
      <c r="L195" s="181">
        <f>L196</f>
        <v>1240.8</v>
      </c>
      <c r="M195" s="181">
        <f>M196</f>
        <v>1240.8</v>
      </c>
    </row>
    <row r="196" spans="1:13" s="66" customFormat="1" ht="84.75" customHeight="1">
      <c r="A196" s="2"/>
      <c r="B196" s="55" t="s">
        <v>521</v>
      </c>
      <c r="C196" s="2" t="s">
        <v>4</v>
      </c>
      <c r="D196" s="2" t="s">
        <v>194</v>
      </c>
      <c r="E196" s="2" t="s">
        <v>192</v>
      </c>
      <c r="F196" s="2" t="s">
        <v>38</v>
      </c>
      <c r="G196" s="9" t="s">
        <v>874</v>
      </c>
      <c r="H196" s="4" t="s">
        <v>507</v>
      </c>
      <c r="I196" s="5" t="s">
        <v>705</v>
      </c>
      <c r="J196" s="181">
        <v>1183.4</v>
      </c>
      <c r="K196" s="181">
        <v>1183.4</v>
      </c>
      <c r="L196" s="181">
        <v>1240.8</v>
      </c>
      <c r="M196" s="181">
        <v>1240.8</v>
      </c>
    </row>
    <row r="197" spans="1:13" s="66" customFormat="1" ht="48" customHeight="1">
      <c r="A197" s="2"/>
      <c r="B197" s="55" t="s">
        <v>356</v>
      </c>
      <c r="C197" s="2"/>
      <c r="D197" s="2"/>
      <c r="E197" s="237" t="s">
        <v>355</v>
      </c>
      <c r="F197" s="2"/>
      <c r="G197" s="121"/>
      <c r="H197" s="97"/>
      <c r="I197" s="237"/>
      <c r="J197" s="181">
        <f>J198</f>
        <v>1023</v>
      </c>
      <c r="K197" s="181">
        <f>K198</f>
        <v>1023</v>
      </c>
      <c r="L197" s="181">
        <f>L198</f>
        <v>0</v>
      </c>
      <c r="M197" s="181">
        <f>M198</f>
        <v>0</v>
      </c>
    </row>
    <row r="198" spans="1:13" s="66" customFormat="1" ht="103.5" customHeight="1">
      <c r="A198" s="2"/>
      <c r="B198" s="87" t="s">
        <v>604</v>
      </c>
      <c r="C198" s="2" t="s">
        <v>4</v>
      </c>
      <c r="D198" s="2" t="s">
        <v>194</v>
      </c>
      <c r="E198" s="2" t="s">
        <v>523</v>
      </c>
      <c r="F198" s="2" t="s">
        <v>38</v>
      </c>
      <c r="G198" s="204" t="s">
        <v>868</v>
      </c>
      <c r="H198" s="155" t="s">
        <v>707</v>
      </c>
      <c r="I198" s="1" t="s">
        <v>882</v>
      </c>
      <c r="J198" s="181">
        <v>1023</v>
      </c>
      <c r="K198" s="181">
        <v>1023</v>
      </c>
      <c r="L198" s="181">
        <v>0</v>
      </c>
      <c r="M198" s="181">
        <v>0</v>
      </c>
    </row>
    <row r="199" spans="1:13" s="66" customFormat="1" ht="60" customHeight="1">
      <c r="A199" s="75" t="s">
        <v>183</v>
      </c>
      <c r="B199" s="83" t="s">
        <v>187</v>
      </c>
      <c r="C199" s="83"/>
      <c r="D199" s="83"/>
      <c r="E199" s="83"/>
      <c r="F199" s="83"/>
      <c r="G199" s="83"/>
      <c r="H199" s="83"/>
      <c r="I199" s="83"/>
      <c r="J199" s="180">
        <f>J200</f>
        <v>1500</v>
      </c>
      <c r="K199" s="180">
        <f>K200</f>
        <v>1500</v>
      </c>
      <c r="L199" s="180">
        <f>L200</f>
        <v>1500</v>
      </c>
      <c r="M199" s="180">
        <f>M200</f>
        <v>1500</v>
      </c>
    </row>
    <row r="200" spans="1:13" s="66" customFormat="1" ht="30" customHeight="1">
      <c r="A200" s="2"/>
      <c r="B200" s="55" t="s">
        <v>190</v>
      </c>
      <c r="C200" s="2"/>
      <c r="D200" s="2"/>
      <c r="E200" s="2" t="s">
        <v>191</v>
      </c>
      <c r="F200" s="55"/>
      <c r="G200" s="55"/>
      <c r="H200" s="55"/>
      <c r="I200" s="55"/>
      <c r="J200" s="181">
        <f>J201+J202</f>
        <v>1500</v>
      </c>
      <c r="K200" s="181">
        <f>K201+K202</f>
        <v>1500</v>
      </c>
      <c r="L200" s="181">
        <f>L201+L202</f>
        <v>1500</v>
      </c>
      <c r="M200" s="181">
        <f>M201+M202</f>
        <v>1500</v>
      </c>
    </row>
    <row r="201" spans="1:13" s="66" customFormat="1" ht="78.75" customHeight="1">
      <c r="A201" s="2"/>
      <c r="B201" s="55" t="s">
        <v>521</v>
      </c>
      <c r="C201" s="2" t="s">
        <v>4</v>
      </c>
      <c r="D201" s="2" t="s">
        <v>194</v>
      </c>
      <c r="E201" s="2" t="s">
        <v>192</v>
      </c>
      <c r="F201" s="2" t="s">
        <v>38</v>
      </c>
      <c r="G201" s="287" t="s">
        <v>904</v>
      </c>
      <c r="H201" s="267" t="s">
        <v>704</v>
      </c>
      <c r="I201" s="279" t="s">
        <v>706</v>
      </c>
      <c r="J201" s="181">
        <v>1200</v>
      </c>
      <c r="K201" s="181">
        <v>1200</v>
      </c>
      <c r="L201" s="181">
        <v>1500</v>
      </c>
      <c r="M201" s="181">
        <v>1500</v>
      </c>
    </row>
    <row r="202" spans="1:13" s="66" customFormat="1" ht="78.75" customHeight="1">
      <c r="A202" s="2"/>
      <c r="B202" s="137" t="s">
        <v>522</v>
      </c>
      <c r="C202" s="2" t="s">
        <v>4</v>
      </c>
      <c r="D202" s="2" t="s">
        <v>194</v>
      </c>
      <c r="E202" s="2" t="s">
        <v>513</v>
      </c>
      <c r="F202" s="2" t="s">
        <v>38</v>
      </c>
      <c r="G202" s="283"/>
      <c r="H202" s="264"/>
      <c r="I202" s="264"/>
      <c r="J202" s="181">
        <v>300</v>
      </c>
      <c r="K202" s="181">
        <v>300</v>
      </c>
      <c r="L202" s="181">
        <v>0</v>
      </c>
      <c r="M202" s="181">
        <v>0</v>
      </c>
    </row>
    <row r="203" spans="1:13" s="66" customFormat="1" ht="45" customHeight="1">
      <c r="A203" s="75" t="s">
        <v>349</v>
      </c>
      <c r="B203" s="83" t="s">
        <v>350</v>
      </c>
      <c r="C203" s="83"/>
      <c r="D203" s="83"/>
      <c r="E203" s="83"/>
      <c r="F203" s="83"/>
      <c r="G203" s="83"/>
      <c r="H203" s="83"/>
      <c r="I203" s="83"/>
      <c r="J203" s="180">
        <f aca="true" t="shared" si="10" ref="J203:M204">J204</f>
        <v>24</v>
      </c>
      <c r="K203" s="180">
        <f t="shared" si="10"/>
        <v>24</v>
      </c>
      <c r="L203" s="180">
        <f t="shared" si="10"/>
        <v>24</v>
      </c>
      <c r="M203" s="180">
        <f t="shared" si="10"/>
        <v>24</v>
      </c>
    </row>
    <row r="204" spans="1:13" s="66" customFormat="1" ht="45" customHeight="1">
      <c r="A204" s="2"/>
      <c r="B204" s="7" t="s">
        <v>197</v>
      </c>
      <c r="C204" s="4"/>
      <c r="D204" s="2"/>
      <c r="E204" s="2" t="s">
        <v>49</v>
      </c>
      <c r="F204" s="2"/>
      <c r="G204" s="9"/>
      <c r="H204" s="4"/>
      <c r="I204" s="5"/>
      <c r="J204" s="181">
        <f t="shared" si="10"/>
        <v>24</v>
      </c>
      <c r="K204" s="181">
        <f t="shared" si="10"/>
        <v>24</v>
      </c>
      <c r="L204" s="181">
        <f t="shared" si="10"/>
        <v>24</v>
      </c>
      <c r="M204" s="181">
        <f t="shared" si="10"/>
        <v>24</v>
      </c>
    </row>
    <row r="205" spans="1:13" s="66" customFormat="1" ht="65.25" customHeight="1">
      <c r="A205" s="2"/>
      <c r="B205" s="55" t="s">
        <v>448</v>
      </c>
      <c r="C205" s="2" t="s">
        <v>320</v>
      </c>
      <c r="D205" s="103" t="s">
        <v>86</v>
      </c>
      <c r="E205" s="2" t="s">
        <v>348</v>
      </c>
      <c r="F205" s="2" t="s">
        <v>38</v>
      </c>
      <c r="G205" s="9" t="s">
        <v>893</v>
      </c>
      <c r="H205" s="2" t="s">
        <v>44</v>
      </c>
      <c r="I205" s="2" t="s">
        <v>450</v>
      </c>
      <c r="J205" s="181">
        <v>24</v>
      </c>
      <c r="K205" s="181">
        <v>24</v>
      </c>
      <c r="L205" s="181">
        <v>24</v>
      </c>
      <c r="M205" s="181">
        <v>24</v>
      </c>
    </row>
    <row r="206" spans="1:13" s="66" customFormat="1" ht="90" customHeight="1">
      <c r="A206" s="75" t="s">
        <v>184</v>
      </c>
      <c r="B206" s="83" t="s">
        <v>188</v>
      </c>
      <c r="C206" s="83"/>
      <c r="D206" s="83"/>
      <c r="E206" s="83"/>
      <c r="F206" s="83"/>
      <c r="G206" s="83"/>
      <c r="H206" s="83"/>
      <c r="I206" s="83"/>
      <c r="J206" s="180">
        <f>J209+J207+J218+J214</f>
        <v>32719.101580000002</v>
      </c>
      <c r="K206" s="180">
        <f>K209+K207+K218+K214</f>
        <v>32719.101580000002</v>
      </c>
      <c r="L206" s="180">
        <f>L209+L207+L218+L214</f>
        <v>10040.300000000001</v>
      </c>
      <c r="M206" s="180">
        <f>M209+M207+M218+M214</f>
        <v>10040.300000000001</v>
      </c>
    </row>
    <row r="207" spans="1:13" s="26" customFormat="1" ht="45" customHeight="1">
      <c r="A207" s="2"/>
      <c r="B207" s="7" t="s">
        <v>197</v>
      </c>
      <c r="C207" s="4"/>
      <c r="D207" s="2"/>
      <c r="E207" s="2" t="s">
        <v>49</v>
      </c>
      <c r="F207" s="2"/>
      <c r="G207" s="3"/>
      <c r="H207" s="87"/>
      <c r="I207" s="102"/>
      <c r="J207" s="181">
        <f>J208</f>
        <v>121.82936</v>
      </c>
      <c r="K207" s="181">
        <f>K208</f>
        <v>121.82936</v>
      </c>
      <c r="L207" s="181">
        <f>L208</f>
        <v>434.6</v>
      </c>
      <c r="M207" s="181">
        <f>M208</f>
        <v>434.6</v>
      </c>
    </row>
    <row r="208" spans="1:13" s="26" customFormat="1" ht="60.75" customHeight="1">
      <c r="A208" s="2"/>
      <c r="B208" s="11" t="s">
        <v>448</v>
      </c>
      <c r="C208" s="2" t="s">
        <v>320</v>
      </c>
      <c r="D208" s="103" t="s">
        <v>86</v>
      </c>
      <c r="E208" s="2" t="s">
        <v>348</v>
      </c>
      <c r="F208" s="2" t="s">
        <v>38</v>
      </c>
      <c r="G208" s="9" t="s">
        <v>893</v>
      </c>
      <c r="H208" s="2" t="s">
        <v>44</v>
      </c>
      <c r="I208" s="2" t="s">
        <v>450</v>
      </c>
      <c r="J208" s="181">
        <v>121.82936</v>
      </c>
      <c r="K208" s="181">
        <v>121.82936</v>
      </c>
      <c r="L208" s="181">
        <v>434.6</v>
      </c>
      <c r="M208" s="181">
        <v>434.6</v>
      </c>
    </row>
    <row r="209" spans="1:13" s="26" customFormat="1" ht="30" customHeight="1">
      <c r="A209" s="2"/>
      <c r="B209" s="55" t="s">
        <v>190</v>
      </c>
      <c r="C209" s="2"/>
      <c r="D209" s="2"/>
      <c r="E209" s="2" t="s">
        <v>191</v>
      </c>
      <c r="F209" s="55"/>
      <c r="G209" s="55"/>
      <c r="H209" s="55"/>
      <c r="I209" s="55"/>
      <c r="J209" s="181">
        <f>J210+J211+J212+J213</f>
        <v>9463.53958</v>
      </c>
      <c r="K209" s="181">
        <f>K210+K211+K212+K213</f>
        <v>9463.53958</v>
      </c>
      <c r="L209" s="181">
        <f>L210+L211+L212+L213</f>
        <v>9455.7</v>
      </c>
      <c r="M209" s="181">
        <f>M210+M211+M212+M213</f>
        <v>9455.7</v>
      </c>
    </row>
    <row r="210" spans="1:13" s="66" customFormat="1" ht="92.25" customHeight="1">
      <c r="A210" s="1"/>
      <c r="B210" s="105" t="s">
        <v>594</v>
      </c>
      <c r="C210" s="2" t="s">
        <v>4</v>
      </c>
      <c r="D210" s="1" t="s">
        <v>194</v>
      </c>
      <c r="E210" s="1" t="s">
        <v>192</v>
      </c>
      <c r="F210" s="2" t="s">
        <v>38</v>
      </c>
      <c r="G210" s="27" t="s">
        <v>875</v>
      </c>
      <c r="H210" s="2" t="s">
        <v>702</v>
      </c>
      <c r="I210" s="2" t="s">
        <v>703</v>
      </c>
      <c r="J210" s="181">
        <v>7520.1</v>
      </c>
      <c r="K210" s="181">
        <v>7520.1</v>
      </c>
      <c r="L210" s="181">
        <v>7620.1</v>
      </c>
      <c r="M210" s="181">
        <v>7620.1</v>
      </c>
    </row>
    <row r="211" spans="1:13" s="66" customFormat="1" ht="81" customHeight="1">
      <c r="A211" s="265"/>
      <c r="B211" s="294" t="s">
        <v>595</v>
      </c>
      <c r="C211" s="2" t="s">
        <v>4</v>
      </c>
      <c r="D211" s="2" t="s">
        <v>194</v>
      </c>
      <c r="E211" s="2" t="s">
        <v>193</v>
      </c>
      <c r="F211" s="2" t="s">
        <v>38</v>
      </c>
      <c r="G211" s="282" t="s">
        <v>905</v>
      </c>
      <c r="H211" s="265" t="s">
        <v>787</v>
      </c>
      <c r="I211" s="265" t="s">
        <v>788</v>
      </c>
      <c r="J211" s="181">
        <v>1131.83958</v>
      </c>
      <c r="K211" s="181">
        <v>1131.83958</v>
      </c>
      <c r="L211" s="181">
        <v>1124</v>
      </c>
      <c r="M211" s="181">
        <v>1124</v>
      </c>
    </row>
    <row r="212" spans="1:13" s="66" customFormat="1" ht="61.5" customHeight="1">
      <c r="A212" s="266"/>
      <c r="B212" s="295"/>
      <c r="C212" s="2" t="s">
        <v>4</v>
      </c>
      <c r="D212" s="2" t="s">
        <v>194</v>
      </c>
      <c r="E212" s="2" t="s">
        <v>193</v>
      </c>
      <c r="F212" s="2" t="s">
        <v>40</v>
      </c>
      <c r="G212" s="289"/>
      <c r="H212" s="266"/>
      <c r="I212" s="266"/>
      <c r="J212" s="181">
        <v>711.6</v>
      </c>
      <c r="K212" s="181">
        <v>711.6</v>
      </c>
      <c r="L212" s="181">
        <v>711.6</v>
      </c>
      <c r="M212" s="181">
        <v>711.6</v>
      </c>
    </row>
    <row r="213" spans="1:13" s="66" customFormat="1" ht="117" customHeight="1">
      <c r="A213" s="2"/>
      <c r="B213" s="164" t="s">
        <v>514</v>
      </c>
      <c r="C213" s="2" t="s">
        <v>4</v>
      </c>
      <c r="D213" s="2" t="s">
        <v>194</v>
      </c>
      <c r="E213" s="10" t="s">
        <v>515</v>
      </c>
      <c r="F213" s="2" t="s">
        <v>38</v>
      </c>
      <c r="G213" s="126" t="s">
        <v>876</v>
      </c>
      <c r="H213" s="102" t="s">
        <v>785</v>
      </c>
      <c r="I213" s="102" t="s">
        <v>786</v>
      </c>
      <c r="J213" s="181">
        <v>100</v>
      </c>
      <c r="K213" s="181">
        <v>100</v>
      </c>
      <c r="L213" s="181">
        <v>0</v>
      </c>
      <c r="M213" s="181">
        <v>0</v>
      </c>
    </row>
    <row r="214" spans="1:13" s="66" customFormat="1" ht="30" customHeight="1">
      <c r="A214" s="2"/>
      <c r="B214" s="55" t="s">
        <v>195</v>
      </c>
      <c r="C214" s="2"/>
      <c r="D214" s="2"/>
      <c r="E214" s="2" t="s">
        <v>196</v>
      </c>
      <c r="F214" s="2"/>
      <c r="G214" s="9"/>
      <c r="H214" s="4"/>
      <c r="I214" s="5"/>
      <c r="J214" s="181">
        <f>J216+J217+J215</f>
        <v>15235.19521</v>
      </c>
      <c r="K214" s="181">
        <f>K216+K217+K215</f>
        <v>15235.19521</v>
      </c>
      <c r="L214" s="181">
        <f>L216+L217+L215</f>
        <v>0</v>
      </c>
      <c r="M214" s="181">
        <f>M216+M217+M215</f>
        <v>0</v>
      </c>
    </row>
    <row r="215" spans="1:13" s="66" customFormat="1" ht="48.75" customHeight="1">
      <c r="A215" s="2"/>
      <c r="B215" s="55" t="s">
        <v>889</v>
      </c>
      <c r="C215" s="2" t="s">
        <v>4</v>
      </c>
      <c r="D215" s="2" t="s">
        <v>194</v>
      </c>
      <c r="E215" s="2" t="s">
        <v>888</v>
      </c>
      <c r="F215" s="2" t="s">
        <v>38</v>
      </c>
      <c r="G215" s="95" t="s">
        <v>890</v>
      </c>
      <c r="H215" s="104" t="s">
        <v>44</v>
      </c>
      <c r="I215" s="93" t="s">
        <v>891</v>
      </c>
      <c r="J215" s="181">
        <v>2.89727</v>
      </c>
      <c r="K215" s="181">
        <v>2.89727</v>
      </c>
      <c r="L215" s="181">
        <v>0</v>
      </c>
      <c r="M215" s="181">
        <v>0</v>
      </c>
    </row>
    <row r="216" spans="1:13" s="66" customFormat="1" ht="69" customHeight="1">
      <c r="A216" s="2"/>
      <c r="B216" s="55" t="s">
        <v>404</v>
      </c>
      <c r="C216" s="2" t="s">
        <v>4</v>
      </c>
      <c r="D216" s="2" t="s">
        <v>194</v>
      </c>
      <c r="E216" s="2" t="s">
        <v>405</v>
      </c>
      <c r="F216" s="2" t="s">
        <v>38</v>
      </c>
      <c r="G216" s="287" t="s">
        <v>906</v>
      </c>
      <c r="H216" s="267" t="s">
        <v>507</v>
      </c>
      <c r="I216" s="279" t="s">
        <v>542</v>
      </c>
      <c r="J216" s="181">
        <v>3780.69224</v>
      </c>
      <c r="K216" s="181">
        <f>3779.41681+1.27543</f>
        <v>3780.6922400000003</v>
      </c>
      <c r="L216" s="181">
        <v>0</v>
      </c>
      <c r="M216" s="181">
        <v>0</v>
      </c>
    </row>
    <row r="217" spans="1:13" s="66" customFormat="1" ht="60" customHeight="1">
      <c r="A217" s="2"/>
      <c r="B217" s="55" t="s">
        <v>275</v>
      </c>
      <c r="C217" s="2" t="s">
        <v>4</v>
      </c>
      <c r="D217" s="2" t="s">
        <v>194</v>
      </c>
      <c r="E217" s="2" t="s">
        <v>274</v>
      </c>
      <c r="F217" s="2" t="s">
        <v>38</v>
      </c>
      <c r="G217" s="288"/>
      <c r="H217" s="268"/>
      <c r="I217" s="297"/>
      <c r="J217" s="181">
        <v>11451.6057</v>
      </c>
      <c r="K217" s="181">
        <f>9807.9676+1643.6381</f>
        <v>11451.6057</v>
      </c>
      <c r="L217" s="181">
        <v>0</v>
      </c>
      <c r="M217" s="256">
        <v>0</v>
      </c>
    </row>
    <row r="218" spans="1:13" s="66" customFormat="1" ht="45" customHeight="1">
      <c r="A218" s="2"/>
      <c r="B218" s="55" t="s">
        <v>356</v>
      </c>
      <c r="C218" s="2"/>
      <c r="D218" s="2"/>
      <c r="E218" s="103" t="s">
        <v>355</v>
      </c>
      <c r="F218" s="2"/>
      <c r="G218" s="121"/>
      <c r="H218" s="97"/>
      <c r="I218" s="103"/>
      <c r="J218" s="181">
        <f>J219+J220+J221</f>
        <v>7898.537429999999</v>
      </c>
      <c r="K218" s="181">
        <f>K219+K220+K221</f>
        <v>7898.537429999999</v>
      </c>
      <c r="L218" s="181">
        <f>L219+L220+L221</f>
        <v>150</v>
      </c>
      <c r="M218" s="181">
        <f>M219+M220+M221</f>
        <v>150</v>
      </c>
    </row>
    <row r="219" spans="1:13" s="66" customFormat="1" ht="100.5" customHeight="1">
      <c r="A219" s="2"/>
      <c r="B219" s="87" t="s">
        <v>604</v>
      </c>
      <c r="C219" s="2" t="s">
        <v>4</v>
      </c>
      <c r="D219" s="2" t="s">
        <v>194</v>
      </c>
      <c r="E219" s="2" t="s">
        <v>523</v>
      </c>
      <c r="F219" s="2" t="s">
        <v>38</v>
      </c>
      <c r="G219" s="204" t="s">
        <v>868</v>
      </c>
      <c r="H219" s="155" t="s">
        <v>707</v>
      </c>
      <c r="I219" s="1" t="s">
        <v>882</v>
      </c>
      <c r="J219" s="181">
        <v>7359.65</v>
      </c>
      <c r="K219" s="181">
        <v>7359.65</v>
      </c>
      <c r="L219" s="181">
        <v>0</v>
      </c>
      <c r="M219" s="181">
        <v>0</v>
      </c>
    </row>
    <row r="220" spans="1:13" s="66" customFormat="1" ht="54" customHeight="1">
      <c r="A220" s="2"/>
      <c r="B220" s="87" t="s">
        <v>440</v>
      </c>
      <c r="C220" s="2" t="s">
        <v>4</v>
      </c>
      <c r="D220" s="2" t="s">
        <v>194</v>
      </c>
      <c r="E220" s="2" t="s">
        <v>524</v>
      </c>
      <c r="F220" s="2" t="s">
        <v>38</v>
      </c>
      <c r="G220" s="287" t="s">
        <v>877</v>
      </c>
      <c r="H220" s="267" t="s">
        <v>784</v>
      </c>
      <c r="I220" s="265" t="s">
        <v>883</v>
      </c>
      <c r="J220" s="181">
        <v>388.88743</v>
      </c>
      <c r="K220" s="181">
        <v>388.88743</v>
      </c>
      <c r="L220" s="181">
        <v>0</v>
      </c>
      <c r="M220" s="181">
        <v>0</v>
      </c>
    </row>
    <row r="221" spans="1:13" s="66" customFormat="1" ht="120.75" customHeight="1">
      <c r="A221" s="2"/>
      <c r="B221" s="55" t="s">
        <v>525</v>
      </c>
      <c r="C221" s="2" t="s">
        <v>320</v>
      </c>
      <c r="D221" s="2" t="s">
        <v>194</v>
      </c>
      <c r="E221" s="2" t="s">
        <v>357</v>
      </c>
      <c r="F221" s="2" t="s">
        <v>40</v>
      </c>
      <c r="G221" s="288"/>
      <c r="H221" s="268"/>
      <c r="I221" s="266"/>
      <c r="J221" s="181">
        <v>150</v>
      </c>
      <c r="K221" s="181">
        <v>150</v>
      </c>
      <c r="L221" s="181">
        <v>150</v>
      </c>
      <c r="M221" s="181">
        <v>150</v>
      </c>
    </row>
    <row r="222" spans="1:13" s="66" customFormat="1" ht="105" customHeight="1">
      <c r="A222" s="75" t="s">
        <v>185</v>
      </c>
      <c r="B222" s="83" t="s">
        <v>189</v>
      </c>
      <c r="C222" s="83"/>
      <c r="D222" s="83"/>
      <c r="E222" s="83"/>
      <c r="F222" s="83"/>
      <c r="G222" s="83"/>
      <c r="H222" s="83"/>
      <c r="I222" s="83"/>
      <c r="J222" s="180">
        <f>J223+J228</f>
        <v>29823.00409</v>
      </c>
      <c r="K222" s="180">
        <f>K223+K228</f>
        <v>28347.10409</v>
      </c>
      <c r="L222" s="180">
        <f>L223+L228</f>
        <v>18742.87629</v>
      </c>
      <c r="M222" s="180">
        <f>M223+M228</f>
        <v>24883.37629</v>
      </c>
    </row>
    <row r="223" spans="1:13" s="66" customFormat="1" ht="30" customHeight="1">
      <c r="A223" s="2"/>
      <c r="B223" s="55" t="s">
        <v>190</v>
      </c>
      <c r="C223" s="2"/>
      <c r="D223" s="2"/>
      <c r="E223" s="2" t="s">
        <v>191</v>
      </c>
      <c r="F223" s="55"/>
      <c r="G223" s="55"/>
      <c r="H223" s="55"/>
      <c r="I223" s="55"/>
      <c r="J223" s="181">
        <f>J227+J226+J224+J225</f>
        <v>29823.00409</v>
      </c>
      <c r="K223" s="181">
        <f>K227+K226+K224+K225</f>
        <v>28347.10409</v>
      </c>
      <c r="L223" s="181">
        <f>L227+L226+L224+L225</f>
        <v>13900.300000000001</v>
      </c>
      <c r="M223" s="181">
        <f>M227+M226+M224+M225</f>
        <v>20040.8</v>
      </c>
    </row>
    <row r="224" spans="1:13" s="66" customFormat="1" ht="38.25" customHeight="1">
      <c r="A224" s="2"/>
      <c r="B224" s="7" t="s">
        <v>521</v>
      </c>
      <c r="C224" s="2" t="s">
        <v>4</v>
      </c>
      <c r="D224" s="2" t="s">
        <v>194</v>
      </c>
      <c r="E224" s="2" t="s">
        <v>192</v>
      </c>
      <c r="F224" s="2" t="s">
        <v>38</v>
      </c>
      <c r="G224" s="300" t="s">
        <v>878</v>
      </c>
      <c r="H224" s="261" t="s">
        <v>507</v>
      </c>
      <c r="I224" s="301" t="s">
        <v>624</v>
      </c>
      <c r="J224" s="181">
        <v>3864.8</v>
      </c>
      <c r="K224" s="181">
        <v>3864.8</v>
      </c>
      <c r="L224" s="181">
        <v>4039.1</v>
      </c>
      <c r="M224" s="181">
        <v>4039.1</v>
      </c>
    </row>
    <row r="225" spans="1:13" s="66" customFormat="1" ht="27" customHeight="1">
      <c r="A225" s="2"/>
      <c r="B225" s="107" t="s">
        <v>917</v>
      </c>
      <c r="C225" s="2" t="s">
        <v>4</v>
      </c>
      <c r="D225" s="2" t="s">
        <v>194</v>
      </c>
      <c r="E225" s="2" t="s">
        <v>918</v>
      </c>
      <c r="F225" s="2" t="s">
        <v>38</v>
      </c>
      <c r="G225" s="305"/>
      <c r="H225" s="262"/>
      <c r="I225" s="302"/>
      <c r="J225" s="181">
        <v>1181.49864</v>
      </c>
      <c r="K225" s="181">
        <v>1181.49864</v>
      </c>
      <c r="L225" s="181">
        <v>240</v>
      </c>
      <c r="M225" s="181">
        <v>120</v>
      </c>
    </row>
    <row r="226" spans="1:13" s="66" customFormat="1" ht="23.25" customHeight="1">
      <c r="A226" s="2"/>
      <c r="B226" s="87" t="s">
        <v>919</v>
      </c>
      <c r="C226" s="2" t="s">
        <v>4</v>
      </c>
      <c r="D226" s="2" t="s">
        <v>194</v>
      </c>
      <c r="E226" s="2" t="s">
        <v>920</v>
      </c>
      <c r="F226" s="2" t="s">
        <v>38</v>
      </c>
      <c r="G226" s="306"/>
      <c r="H226" s="281"/>
      <c r="I226" s="303"/>
      <c r="J226" s="181">
        <v>20740.10545</v>
      </c>
      <c r="K226" s="181">
        <v>20740.10545</v>
      </c>
      <c r="L226" s="181">
        <v>1960</v>
      </c>
      <c r="M226" s="181">
        <v>2080</v>
      </c>
    </row>
    <row r="227" spans="1:13" s="66" customFormat="1" ht="87" customHeight="1">
      <c r="A227" s="2"/>
      <c r="B227" s="87" t="s">
        <v>593</v>
      </c>
      <c r="C227" s="2" t="s">
        <v>4</v>
      </c>
      <c r="D227" s="2" t="s">
        <v>194</v>
      </c>
      <c r="E227" s="2" t="s">
        <v>426</v>
      </c>
      <c r="F227" s="2" t="s">
        <v>38</v>
      </c>
      <c r="G227" s="95" t="s">
        <v>907</v>
      </c>
      <c r="H227" s="104" t="s">
        <v>708</v>
      </c>
      <c r="I227" s="93" t="s">
        <v>371</v>
      </c>
      <c r="J227" s="181">
        <v>4036.6</v>
      </c>
      <c r="K227" s="181">
        <v>2560.7</v>
      </c>
      <c r="L227" s="181">
        <v>7661.2</v>
      </c>
      <c r="M227" s="181">
        <v>13801.7</v>
      </c>
    </row>
    <row r="228" spans="1:13" s="66" customFormat="1" ht="30" customHeight="1">
      <c r="A228" s="2"/>
      <c r="B228" s="55" t="s">
        <v>195</v>
      </c>
      <c r="C228" s="2"/>
      <c r="D228" s="2"/>
      <c r="E228" s="2" t="s">
        <v>196</v>
      </c>
      <c r="F228" s="2"/>
      <c r="G228" s="9"/>
      <c r="H228" s="4"/>
      <c r="I228" s="5"/>
      <c r="J228" s="181">
        <f>J230+J229</f>
        <v>0</v>
      </c>
      <c r="K228" s="181">
        <f>K230+K229</f>
        <v>0</v>
      </c>
      <c r="L228" s="181">
        <f>L230+L229</f>
        <v>4842.57629</v>
      </c>
      <c r="M228" s="181">
        <f>M230+M229</f>
        <v>4842.57629</v>
      </c>
    </row>
    <row r="229" spans="1:13" s="66" customFormat="1" ht="43.5" customHeight="1">
      <c r="A229" s="2"/>
      <c r="B229" s="7" t="s">
        <v>710</v>
      </c>
      <c r="C229" s="2" t="s">
        <v>4</v>
      </c>
      <c r="D229" s="2" t="s">
        <v>194</v>
      </c>
      <c r="E229" s="2" t="s">
        <v>709</v>
      </c>
      <c r="F229" s="2" t="s">
        <v>40</v>
      </c>
      <c r="G229" s="287" t="s">
        <v>908</v>
      </c>
      <c r="H229" s="267" t="s">
        <v>599</v>
      </c>
      <c r="I229" s="279" t="s">
        <v>600</v>
      </c>
      <c r="J229" s="181">
        <v>0</v>
      </c>
      <c r="K229" s="181">
        <v>0</v>
      </c>
      <c r="L229" s="181">
        <v>1144.76574</v>
      </c>
      <c r="M229" s="181">
        <v>1144.76574</v>
      </c>
    </row>
    <row r="230" spans="1:13" s="66" customFormat="1" ht="96.75" customHeight="1">
      <c r="A230" s="2"/>
      <c r="B230" s="7" t="s">
        <v>540</v>
      </c>
      <c r="C230" s="2" t="s">
        <v>4</v>
      </c>
      <c r="D230" s="2" t="s">
        <v>194</v>
      </c>
      <c r="E230" s="2" t="s">
        <v>541</v>
      </c>
      <c r="F230" s="2" t="s">
        <v>40</v>
      </c>
      <c r="G230" s="288"/>
      <c r="H230" s="268"/>
      <c r="I230" s="297"/>
      <c r="J230" s="181">
        <v>0</v>
      </c>
      <c r="K230" s="181">
        <v>0</v>
      </c>
      <c r="L230" s="181">
        <v>3697.81055</v>
      </c>
      <c r="M230" s="181">
        <v>3697.81055</v>
      </c>
    </row>
    <row r="231" spans="1:13" s="66" customFormat="1" ht="315" customHeight="1">
      <c r="A231" s="75" t="s">
        <v>399</v>
      </c>
      <c r="B231" s="83" t="s">
        <v>400</v>
      </c>
      <c r="C231" s="83"/>
      <c r="D231" s="83"/>
      <c r="E231" s="83"/>
      <c r="F231" s="83"/>
      <c r="G231" s="83"/>
      <c r="H231" s="83"/>
      <c r="I231" s="83"/>
      <c r="J231" s="180">
        <f aca="true" t="shared" si="11" ref="J231:M233">J232</f>
        <v>1395.8</v>
      </c>
      <c r="K231" s="180">
        <f t="shared" si="11"/>
        <v>1395.8</v>
      </c>
      <c r="L231" s="180">
        <f t="shared" si="11"/>
        <v>0</v>
      </c>
      <c r="M231" s="180">
        <f t="shared" si="11"/>
        <v>0</v>
      </c>
    </row>
    <row r="232" spans="1:13" s="26" customFormat="1" ht="30" customHeight="1">
      <c r="A232" s="2"/>
      <c r="B232" s="7" t="s">
        <v>401</v>
      </c>
      <c r="C232" s="55"/>
      <c r="D232" s="55"/>
      <c r="E232" s="55"/>
      <c r="F232" s="55"/>
      <c r="G232" s="106"/>
      <c r="H232" s="55"/>
      <c r="I232" s="55"/>
      <c r="J232" s="181">
        <f t="shared" si="11"/>
        <v>1395.8</v>
      </c>
      <c r="K232" s="181">
        <f t="shared" si="11"/>
        <v>1395.8</v>
      </c>
      <c r="L232" s="181">
        <f t="shared" si="11"/>
        <v>0</v>
      </c>
      <c r="M232" s="181">
        <f t="shared" si="11"/>
        <v>0</v>
      </c>
    </row>
    <row r="233" spans="1:13" s="26" customFormat="1" ht="30" customHeight="1">
      <c r="A233" s="2"/>
      <c r="B233" s="7" t="s">
        <v>402</v>
      </c>
      <c r="C233" s="55"/>
      <c r="D233" s="55"/>
      <c r="E233" s="2" t="s">
        <v>421</v>
      </c>
      <c r="F233" s="55"/>
      <c r="G233" s="106"/>
      <c r="H233" s="55"/>
      <c r="I233" s="55"/>
      <c r="J233" s="181">
        <f>J234</f>
        <v>1395.8</v>
      </c>
      <c r="K233" s="181">
        <f t="shared" si="11"/>
        <v>1395.8</v>
      </c>
      <c r="L233" s="181">
        <f t="shared" si="11"/>
        <v>0</v>
      </c>
      <c r="M233" s="181">
        <f t="shared" si="11"/>
        <v>0</v>
      </c>
    </row>
    <row r="234" spans="1:13" s="26" customFormat="1" ht="50.25" customHeight="1">
      <c r="A234" s="2"/>
      <c r="B234" s="7" t="s">
        <v>420</v>
      </c>
      <c r="C234" s="2" t="s">
        <v>358</v>
      </c>
      <c r="D234" s="2" t="s">
        <v>8</v>
      </c>
      <c r="E234" s="2" t="s">
        <v>419</v>
      </c>
      <c r="F234" s="2" t="s">
        <v>38</v>
      </c>
      <c r="G234" s="126" t="s">
        <v>879</v>
      </c>
      <c r="H234" s="2" t="s">
        <v>422</v>
      </c>
      <c r="I234" s="55" t="s">
        <v>160</v>
      </c>
      <c r="J234" s="181">
        <v>1395.8</v>
      </c>
      <c r="K234" s="181">
        <v>1395.8</v>
      </c>
      <c r="L234" s="181">
        <v>0</v>
      </c>
      <c r="M234" s="181">
        <v>0</v>
      </c>
    </row>
    <row r="235" spans="1:63" s="57" customFormat="1" ht="135" customHeight="1">
      <c r="A235" s="75" t="s">
        <v>148</v>
      </c>
      <c r="B235" s="79" t="s">
        <v>147</v>
      </c>
      <c r="C235" s="83"/>
      <c r="D235" s="75"/>
      <c r="E235" s="83"/>
      <c r="F235" s="83"/>
      <c r="G235" s="81"/>
      <c r="H235" s="82"/>
      <c r="I235" s="82"/>
      <c r="J235" s="180">
        <f>J236</f>
        <v>4151.657</v>
      </c>
      <c r="K235" s="180">
        <f>K236</f>
        <v>4151.657</v>
      </c>
      <c r="L235" s="180">
        <f>L236</f>
        <v>4151.657</v>
      </c>
      <c r="M235" s="180">
        <f>M236</f>
        <v>4151.657</v>
      </c>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8"/>
    </row>
    <row r="236" spans="1:62" s="24" customFormat="1" ht="45" customHeight="1">
      <c r="A236" s="2"/>
      <c r="B236" s="12" t="s">
        <v>103</v>
      </c>
      <c r="C236" s="55"/>
      <c r="D236" s="2"/>
      <c r="E236" s="2" t="s">
        <v>49</v>
      </c>
      <c r="F236" s="55"/>
      <c r="G236" s="3"/>
      <c r="H236" s="5"/>
      <c r="I236" s="5"/>
      <c r="J236" s="181">
        <f>J237+J238+J239+J240+J241</f>
        <v>4151.657</v>
      </c>
      <c r="K236" s="181">
        <f>K237+K238+K239+K240+K241</f>
        <v>4151.657</v>
      </c>
      <c r="L236" s="181">
        <f>L237+L238+L239+L240+L241</f>
        <v>4151.657</v>
      </c>
      <c r="M236" s="181">
        <f>M237+M238+M239+M240+M241</f>
        <v>4151.657</v>
      </c>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53"/>
      <c r="BJ236" s="44"/>
    </row>
    <row r="237" spans="1:13" s="26" customFormat="1" ht="75" customHeight="1">
      <c r="A237" s="2"/>
      <c r="B237" s="331" t="s">
        <v>559</v>
      </c>
      <c r="C237" s="2" t="s">
        <v>320</v>
      </c>
      <c r="D237" s="2" t="s">
        <v>86</v>
      </c>
      <c r="E237" s="10" t="s">
        <v>334</v>
      </c>
      <c r="F237" s="2" t="s">
        <v>161</v>
      </c>
      <c r="G237" s="300" t="s">
        <v>896</v>
      </c>
      <c r="H237" s="279" t="s">
        <v>544</v>
      </c>
      <c r="I237" s="279" t="s">
        <v>670</v>
      </c>
      <c r="J237" s="181">
        <v>3677.857</v>
      </c>
      <c r="K237" s="181">
        <v>3677.857</v>
      </c>
      <c r="L237" s="181">
        <v>3677.857</v>
      </c>
      <c r="M237" s="181">
        <v>3677.857</v>
      </c>
    </row>
    <row r="238" spans="1:13" s="26" customFormat="1" ht="75" customHeight="1">
      <c r="A238" s="2"/>
      <c r="B238" s="333"/>
      <c r="C238" s="2" t="s">
        <v>320</v>
      </c>
      <c r="D238" s="2" t="s">
        <v>86</v>
      </c>
      <c r="E238" s="10" t="s">
        <v>334</v>
      </c>
      <c r="F238" s="2" t="s">
        <v>38</v>
      </c>
      <c r="G238" s="280"/>
      <c r="H238" s="280"/>
      <c r="I238" s="280"/>
      <c r="J238" s="181">
        <v>83.8</v>
      </c>
      <c r="K238" s="181">
        <v>83.8</v>
      </c>
      <c r="L238" s="181">
        <v>83.8</v>
      </c>
      <c r="M238" s="181">
        <v>83.8</v>
      </c>
    </row>
    <row r="239" spans="1:13" ht="30" customHeight="1">
      <c r="A239" s="2"/>
      <c r="B239" s="292" t="s">
        <v>346</v>
      </c>
      <c r="C239" s="2" t="s">
        <v>320</v>
      </c>
      <c r="D239" s="2" t="s">
        <v>86</v>
      </c>
      <c r="E239" s="130" t="s">
        <v>345</v>
      </c>
      <c r="F239" s="2" t="s">
        <v>38</v>
      </c>
      <c r="G239" s="287" t="s">
        <v>897</v>
      </c>
      <c r="H239" s="279" t="s">
        <v>44</v>
      </c>
      <c r="I239" s="267" t="s">
        <v>501</v>
      </c>
      <c r="J239" s="182">
        <v>359.8</v>
      </c>
      <c r="K239" s="182">
        <v>359.8</v>
      </c>
      <c r="L239" s="182">
        <v>359.8</v>
      </c>
      <c r="M239" s="182">
        <v>359.8</v>
      </c>
    </row>
    <row r="240" spans="1:13" ht="15.75" customHeight="1">
      <c r="A240" s="2"/>
      <c r="B240" s="311"/>
      <c r="C240" s="103" t="s">
        <v>322</v>
      </c>
      <c r="D240" s="2" t="s">
        <v>86</v>
      </c>
      <c r="E240" s="10" t="s">
        <v>345</v>
      </c>
      <c r="F240" s="2" t="s">
        <v>42</v>
      </c>
      <c r="G240" s="361"/>
      <c r="H240" s="308"/>
      <c r="I240" s="314"/>
      <c r="J240" s="256">
        <v>30.2</v>
      </c>
      <c r="K240" s="256">
        <v>30.2</v>
      </c>
      <c r="L240" s="256">
        <v>30.2</v>
      </c>
      <c r="M240" s="256">
        <v>30.2</v>
      </c>
    </row>
    <row r="241" spans="1:13" ht="30" customHeight="1">
      <c r="A241" s="2"/>
      <c r="B241" s="96" t="s">
        <v>448</v>
      </c>
      <c r="C241" s="2" t="s">
        <v>322</v>
      </c>
      <c r="D241" s="2" t="s">
        <v>86</v>
      </c>
      <c r="E241" s="10" t="s">
        <v>348</v>
      </c>
      <c r="F241" s="2" t="s">
        <v>38</v>
      </c>
      <c r="G241" s="288"/>
      <c r="H241" s="297"/>
      <c r="I241" s="268"/>
      <c r="J241" s="256">
        <v>0</v>
      </c>
      <c r="K241" s="256">
        <v>0</v>
      </c>
      <c r="L241" s="256">
        <v>0</v>
      </c>
      <c r="M241" s="256">
        <v>0</v>
      </c>
    </row>
    <row r="242" spans="1:13" ht="60" customHeight="1">
      <c r="A242" s="75" t="s">
        <v>332</v>
      </c>
      <c r="B242" s="83" t="s">
        <v>333</v>
      </c>
      <c r="C242" s="83"/>
      <c r="D242" s="83"/>
      <c r="E242" s="83"/>
      <c r="F242" s="83"/>
      <c r="G242" s="83"/>
      <c r="H242" s="83"/>
      <c r="I242" s="83"/>
      <c r="J242" s="180">
        <f>J243</f>
        <v>851.84555</v>
      </c>
      <c r="K242" s="180">
        <f>K243</f>
        <v>851.84555</v>
      </c>
      <c r="L242" s="180">
        <f>L243</f>
        <v>851.84555</v>
      </c>
      <c r="M242" s="180">
        <f>M243</f>
        <v>851.84555</v>
      </c>
    </row>
    <row r="243" spans="1:13" ht="45" customHeight="1">
      <c r="A243" s="2"/>
      <c r="B243" s="12" t="s">
        <v>103</v>
      </c>
      <c r="C243" s="2"/>
      <c r="D243" s="2"/>
      <c r="E243" s="2" t="s">
        <v>49</v>
      </c>
      <c r="F243" s="2"/>
      <c r="G243" s="121"/>
      <c r="H243" s="122"/>
      <c r="I243" s="97"/>
      <c r="J243" s="181">
        <f>J244+J245+J246</f>
        <v>851.84555</v>
      </c>
      <c r="K243" s="181">
        <f>K244+K245+K246</f>
        <v>851.84555</v>
      </c>
      <c r="L243" s="181">
        <f>L244+L245+L246</f>
        <v>851.84555</v>
      </c>
      <c r="M243" s="181">
        <f>M244+M245+M246</f>
        <v>851.84555</v>
      </c>
    </row>
    <row r="244" spans="1:13" ht="30" customHeight="1">
      <c r="A244" s="2"/>
      <c r="B244" s="292" t="s">
        <v>559</v>
      </c>
      <c r="C244" s="2" t="s">
        <v>320</v>
      </c>
      <c r="D244" s="2" t="s">
        <v>86</v>
      </c>
      <c r="E244" s="10" t="s">
        <v>334</v>
      </c>
      <c r="F244" s="2" t="s">
        <v>161</v>
      </c>
      <c r="G244" s="287" t="s">
        <v>799</v>
      </c>
      <c r="H244" s="279" t="s">
        <v>449</v>
      </c>
      <c r="I244" s="267" t="s">
        <v>671</v>
      </c>
      <c r="J244" s="181">
        <v>699.254</v>
      </c>
      <c r="K244" s="181">
        <v>699.254</v>
      </c>
      <c r="L244" s="181">
        <v>699.254</v>
      </c>
      <c r="M244" s="181">
        <v>699.254</v>
      </c>
    </row>
    <row r="245" spans="1:13" ht="30" customHeight="1">
      <c r="A245" s="2"/>
      <c r="B245" s="293"/>
      <c r="C245" s="2" t="s">
        <v>320</v>
      </c>
      <c r="D245" s="2" t="s">
        <v>86</v>
      </c>
      <c r="E245" s="10" t="s">
        <v>334</v>
      </c>
      <c r="F245" s="2" t="s">
        <v>38</v>
      </c>
      <c r="G245" s="307"/>
      <c r="H245" s="307"/>
      <c r="I245" s="307"/>
      <c r="J245" s="181">
        <v>149.06755</v>
      </c>
      <c r="K245" s="181">
        <v>149.06755</v>
      </c>
      <c r="L245" s="181">
        <v>149.06755</v>
      </c>
      <c r="M245" s="181">
        <v>149.06755</v>
      </c>
    </row>
    <row r="246" spans="1:13" ht="30" customHeight="1">
      <c r="A246" s="2"/>
      <c r="B246" s="311"/>
      <c r="C246" s="2" t="s">
        <v>320</v>
      </c>
      <c r="D246" s="2" t="s">
        <v>86</v>
      </c>
      <c r="E246" s="10" t="s">
        <v>334</v>
      </c>
      <c r="F246" s="2" t="s">
        <v>39</v>
      </c>
      <c r="G246" s="280"/>
      <c r="H246" s="280"/>
      <c r="I246" s="280"/>
      <c r="J246" s="181">
        <v>3.524</v>
      </c>
      <c r="K246" s="181">
        <v>3.524</v>
      </c>
      <c r="L246" s="181">
        <v>3.524</v>
      </c>
      <c r="M246" s="181">
        <v>3.524</v>
      </c>
    </row>
    <row r="247" spans="1:13" ht="60" customHeight="1">
      <c r="A247" s="75" t="s">
        <v>267</v>
      </c>
      <c r="B247" s="113" t="s">
        <v>343</v>
      </c>
      <c r="C247" s="75"/>
      <c r="D247" s="75"/>
      <c r="E247" s="98"/>
      <c r="F247" s="75"/>
      <c r="G247" s="123"/>
      <c r="H247" s="124"/>
      <c r="I247" s="125"/>
      <c r="J247" s="180">
        <f aca="true" t="shared" si="12" ref="J247:M248">J248</f>
        <v>40</v>
      </c>
      <c r="K247" s="180">
        <f t="shared" si="12"/>
        <v>40</v>
      </c>
      <c r="L247" s="180">
        <f t="shared" si="12"/>
        <v>40</v>
      </c>
      <c r="M247" s="180">
        <f t="shared" si="12"/>
        <v>40</v>
      </c>
    </row>
    <row r="248" spans="1:13" ht="45" customHeight="1">
      <c r="A248" s="2"/>
      <c r="B248" s="12" t="s">
        <v>103</v>
      </c>
      <c r="C248" s="55"/>
      <c r="D248" s="2"/>
      <c r="E248" s="2" t="s">
        <v>49</v>
      </c>
      <c r="F248" s="2"/>
      <c r="G248" s="121"/>
      <c r="H248" s="122"/>
      <c r="I248" s="97"/>
      <c r="J248" s="181">
        <f>J249</f>
        <v>40</v>
      </c>
      <c r="K248" s="181">
        <f t="shared" si="12"/>
        <v>40</v>
      </c>
      <c r="L248" s="181">
        <f t="shared" si="12"/>
        <v>40</v>
      </c>
      <c r="M248" s="181">
        <f t="shared" si="12"/>
        <v>40</v>
      </c>
    </row>
    <row r="249" spans="1:13" ht="61.5" customHeight="1">
      <c r="A249" s="2"/>
      <c r="B249" s="7" t="s">
        <v>254</v>
      </c>
      <c r="C249" s="2" t="s">
        <v>320</v>
      </c>
      <c r="D249" s="2" t="s">
        <v>86</v>
      </c>
      <c r="E249" s="2" t="s">
        <v>344</v>
      </c>
      <c r="F249" s="2" t="s">
        <v>38</v>
      </c>
      <c r="G249" s="9" t="s">
        <v>734</v>
      </c>
      <c r="H249" s="2" t="s">
        <v>44</v>
      </c>
      <c r="I249" s="2" t="s">
        <v>450</v>
      </c>
      <c r="J249" s="181">
        <v>40</v>
      </c>
      <c r="K249" s="181">
        <v>40</v>
      </c>
      <c r="L249" s="181">
        <v>40</v>
      </c>
      <c r="M249" s="181">
        <v>40</v>
      </c>
    </row>
    <row r="250" spans="1:60" ht="30" customHeight="1">
      <c r="A250" s="75" t="s">
        <v>368</v>
      </c>
      <c r="B250" s="76" t="s">
        <v>369</v>
      </c>
      <c r="C250" s="75"/>
      <c r="D250" s="77"/>
      <c r="E250" s="77"/>
      <c r="F250" s="75"/>
      <c r="G250" s="78"/>
      <c r="H250" s="75"/>
      <c r="I250" s="75"/>
      <c r="J250" s="180">
        <f aca="true" t="shared" si="13" ref="J250:M252">J251</f>
        <v>35748.66947</v>
      </c>
      <c r="K250" s="180">
        <f t="shared" si="13"/>
        <v>35748.66947</v>
      </c>
      <c r="L250" s="180">
        <f t="shared" si="13"/>
        <v>0</v>
      </c>
      <c r="M250" s="180">
        <f t="shared" si="13"/>
        <v>0</v>
      </c>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row>
    <row r="251" spans="1:60" ht="45" customHeight="1">
      <c r="A251" s="4"/>
      <c r="B251" s="12" t="s">
        <v>103</v>
      </c>
      <c r="C251" s="55"/>
      <c r="D251" s="2"/>
      <c r="E251" s="2" t="s">
        <v>49</v>
      </c>
      <c r="F251" s="2"/>
      <c r="G251" s="70"/>
      <c r="H251" s="70"/>
      <c r="I251" s="70"/>
      <c r="J251" s="181">
        <f t="shared" si="13"/>
        <v>35748.66947</v>
      </c>
      <c r="K251" s="181">
        <f t="shared" si="13"/>
        <v>35748.66947</v>
      </c>
      <c r="L251" s="181">
        <f t="shared" si="13"/>
        <v>0</v>
      </c>
      <c r="M251" s="181">
        <f t="shared" si="13"/>
        <v>0</v>
      </c>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row>
    <row r="252" spans="1:60" ht="30" customHeight="1">
      <c r="A252" s="4"/>
      <c r="B252" s="7" t="s">
        <v>335</v>
      </c>
      <c r="C252" s="2"/>
      <c r="D252" s="2"/>
      <c r="E252" s="2" t="s">
        <v>336</v>
      </c>
      <c r="F252" s="2"/>
      <c r="G252" s="70"/>
      <c r="H252" s="70"/>
      <c r="I252" s="70"/>
      <c r="J252" s="181">
        <f>J253</f>
        <v>35748.66947</v>
      </c>
      <c r="K252" s="181">
        <f t="shared" si="13"/>
        <v>35748.66947</v>
      </c>
      <c r="L252" s="181">
        <f t="shared" si="13"/>
        <v>0</v>
      </c>
      <c r="M252" s="181">
        <f t="shared" si="13"/>
        <v>0</v>
      </c>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row>
    <row r="253" spans="1:60" ht="126.75" customHeight="1">
      <c r="A253" s="4"/>
      <c r="B253" s="148" t="s">
        <v>528</v>
      </c>
      <c r="C253" s="4" t="s">
        <v>4</v>
      </c>
      <c r="D253" s="2" t="s">
        <v>370</v>
      </c>
      <c r="E253" s="2" t="s">
        <v>618</v>
      </c>
      <c r="F253" s="2" t="s">
        <v>38</v>
      </c>
      <c r="G253" s="95" t="s">
        <v>909</v>
      </c>
      <c r="H253" s="1" t="s">
        <v>776</v>
      </c>
      <c r="I253" s="1" t="s">
        <v>777</v>
      </c>
      <c r="J253" s="181">
        <v>35748.66947</v>
      </c>
      <c r="K253" s="181">
        <v>35748.66947</v>
      </c>
      <c r="L253" s="181">
        <v>0</v>
      </c>
      <c r="M253" s="181">
        <v>0</v>
      </c>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row>
    <row r="254" spans="1:60" ht="39.75" customHeight="1">
      <c r="A254" s="75" t="s">
        <v>150</v>
      </c>
      <c r="B254" s="76" t="s">
        <v>149</v>
      </c>
      <c r="C254" s="75"/>
      <c r="D254" s="77"/>
      <c r="E254" s="77"/>
      <c r="F254" s="75"/>
      <c r="G254" s="78"/>
      <c r="H254" s="75"/>
      <c r="I254" s="75"/>
      <c r="J254" s="180">
        <f aca="true" t="shared" si="14" ref="J254:M255">J255</f>
        <v>600</v>
      </c>
      <c r="K254" s="180">
        <f t="shared" si="14"/>
        <v>600</v>
      </c>
      <c r="L254" s="180">
        <f t="shared" si="14"/>
        <v>600</v>
      </c>
      <c r="M254" s="180">
        <f t="shared" si="14"/>
        <v>600</v>
      </c>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row>
    <row r="255" spans="1:60" ht="30" customHeight="1">
      <c r="A255" s="4"/>
      <c r="B255" s="12" t="s">
        <v>198</v>
      </c>
      <c r="C255" s="2"/>
      <c r="D255" s="2"/>
      <c r="E255" s="2" t="s">
        <v>57</v>
      </c>
      <c r="F255" s="2"/>
      <c r="G255" s="70"/>
      <c r="H255" s="70"/>
      <c r="I255" s="70"/>
      <c r="J255" s="181">
        <f t="shared" si="14"/>
        <v>600</v>
      </c>
      <c r="K255" s="181">
        <f t="shared" si="14"/>
        <v>600</v>
      </c>
      <c r="L255" s="181">
        <f t="shared" si="14"/>
        <v>600</v>
      </c>
      <c r="M255" s="181">
        <f t="shared" si="14"/>
        <v>600</v>
      </c>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row>
    <row r="256" spans="1:60" ht="15" customHeight="1">
      <c r="A256" s="4"/>
      <c r="B256" s="12" t="s">
        <v>201</v>
      </c>
      <c r="C256" s="2"/>
      <c r="D256" s="2"/>
      <c r="E256" s="2" t="s">
        <v>202</v>
      </c>
      <c r="F256" s="2"/>
      <c r="G256" s="70"/>
      <c r="H256" s="70"/>
      <c r="I256" s="70"/>
      <c r="J256" s="181">
        <f>J257+J258</f>
        <v>600</v>
      </c>
      <c r="K256" s="181">
        <f>K257+K258</f>
        <v>600</v>
      </c>
      <c r="L256" s="181">
        <f>L257+L258</f>
        <v>600</v>
      </c>
      <c r="M256" s="181">
        <f>M257+M258</f>
        <v>600</v>
      </c>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row>
    <row r="257" spans="1:60" ht="36" customHeight="1">
      <c r="A257" s="4"/>
      <c r="B257" s="24" t="s">
        <v>631</v>
      </c>
      <c r="C257" s="4" t="s">
        <v>358</v>
      </c>
      <c r="D257" s="2" t="s">
        <v>41</v>
      </c>
      <c r="E257" s="10" t="s">
        <v>329</v>
      </c>
      <c r="F257" s="2" t="s">
        <v>38</v>
      </c>
      <c r="G257" s="300" t="s">
        <v>735</v>
      </c>
      <c r="H257" s="362" t="s">
        <v>507</v>
      </c>
      <c r="I257" s="267" t="s">
        <v>688</v>
      </c>
      <c r="J257" s="181">
        <v>150</v>
      </c>
      <c r="K257" s="181">
        <v>150</v>
      </c>
      <c r="L257" s="181">
        <v>150</v>
      </c>
      <c r="M257" s="181">
        <v>150</v>
      </c>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row>
    <row r="258" spans="1:60" ht="36" customHeight="1">
      <c r="A258" s="104"/>
      <c r="B258" s="107" t="s">
        <v>83</v>
      </c>
      <c r="C258" s="4" t="s">
        <v>358</v>
      </c>
      <c r="D258" s="1" t="s">
        <v>41</v>
      </c>
      <c r="E258" s="1" t="s">
        <v>516</v>
      </c>
      <c r="F258" s="2" t="s">
        <v>38</v>
      </c>
      <c r="G258" s="264"/>
      <c r="H258" s="363"/>
      <c r="I258" s="264"/>
      <c r="J258" s="181">
        <v>450</v>
      </c>
      <c r="K258" s="181">
        <v>450</v>
      </c>
      <c r="L258" s="181">
        <v>450</v>
      </c>
      <c r="M258" s="181">
        <v>450</v>
      </c>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row>
    <row r="259" spans="1:60" ht="25.5" customHeight="1">
      <c r="A259" s="75" t="s">
        <v>152</v>
      </c>
      <c r="B259" s="76" t="s">
        <v>151</v>
      </c>
      <c r="C259" s="75"/>
      <c r="D259" s="77"/>
      <c r="E259" s="77"/>
      <c r="F259" s="75"/>
      <c r="G259" s="78"/>
      <c r="H259" s="75"/>
      <c r="I259" s="75"/>
      <c r="J259" s="180">
        <f aca="true" t="shared" si="15" ref="J259:M260">J260</f>
        <v>300</v>
      </c>
      <c r="K259" s="180">
        <f t="shared" si="15"/>
        <v>300</v>
      </c>
      <c r="L259" s="180">
        <f t="shared" si="15"/>
        <v>300</v>
      </c>
      <c r="M259" s="180">
        <f t="shared" si="15"/>
        <v>300</v>
      </c>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row>
    <row r="260" spans="1:60" ht="30" customHeight="1">
      <c r="A260" s="2"/>
      <c r="B260" s="12" t="s">
        <v>198</v>
      </c>
      <c r="C260" s="2"/>
      <c r="D260" s="2"/>
      <c r="E260" s="2" t="s">
        <v>57</v>
      </c>
      <c r="F260" s="2"/>
      <c r="G260" s="27"/>
      <c r="H260" s="2"/>
      <c r="I260" s="2"/>
      <c r="J260" s="181">
        <f t="shared" si="15"/>
        <v>300</v>
      </c>
      <c r="K260" s="181">
        <f t="shared" si="15"/>
        <v>300</v>
      </c>
      <c r="L260" s="181">
        <f t="shared" si="15"/>
        <v>300</v>
      </c>
      <c r="M260" s="181">
        <f t="shared" si="15"/>
        <v>300</v>
      </c>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row>
    <row r="261" spans="1:60" ht="30" customHeight="1">
      <c r="A261" s="2"/>
      <c r="B261" s="12" t="s">
        <v>199</v>
      </c>
      <c r="C261" s="2"/>
      <c r="D261" s="2"/>
      <c r="E261" s="2" t="s">
        <v>200</v>
      </c>
      <c r="F261" s="2"/>
      <c r="G261" s="27"/>
      <c r="H261" s="2"/>
      <c r="I261" s="2"/>
      <c r="J261" s="181">
        <f>J262+J263</f>
        <v>300</v>
      </c>
      <c r="K261" s="181">
        <f>K262+K263</f>
        <v>300</v>
      </c>
      <c r="L261" s="181">
        <f>L262+L263</f>
        <v>300</v>
      </c>
      <c r="M261" s="181">
        <f>M262+M263</f>
        <v>300</v>
      </c>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row>
    <row r="262" spans="1:60" ht="48" customHeight="1">
      <c r="A262" s="1"/>
      <c r="B262" s="107" t="s">
        <v>437</v>
      </c>
      <c r="C262" s="4" t="s">
        <v>358</v>
      </c>
      <c r="D262" s="2" t="s">
        <v>8</v>
      </c>
      <c r="E262" s="2" t="s">
        <v>414</v>
      </c>
      <c r="F262" s="2" t="s">
        <v>38</v>
      </c>
      <c r="G262" s="300" t="s">
        <v>735</v>
      </c>
      <c r="H262" s="362" t="s">
        <v>507</v>
      </c>
      <c r="I262" s="267" t="s">
        <v>688</v>
      </c>
      <c r="J262" s="181">
        <v>150</v>
      </c>
      <c r="K262" s="181">
        <v>150</v>
      </c>
      <c r="L262" s="181">
        <v>150</v>
      </c>
      <c r="M262" s="181">
        <v>150</v>
      </c>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row>
    <row r="263" spans="1:60" ht="37.5" customHeight="1">
      <c r="A263" s="4"/>
      <c r="B263" s="7" t="s">
        <v>438</v>
      </c>
      <c r="C263" s="4" t="s">
        <v>358</v>
      </c>
      <c r="D263" s="2" t="s">
        <v>8</v>
      </c>
      <c r="E263" s="2" t="s">
        <v>415</v>
      </c>
      <c r="F263" s="2" t="s">
        <v>38</v>
      </c>
      <c r="G263" s="264"/>
      <c r="H263" s="363"/>
      <c r="I263" s="264"/>
      <c r="J263" s="181">
        <v>150</v>
      </c>
      <c r="K263" s="181">
        <v>150</v>
      </c>
      <c r="L263" s="181">
        <v>150</v>
      </c>
      <c r="M263" s="181">
        <v>150</v>
      </c>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row>
    <row r="264" spans="1:60" ht="30" customHeight="1">
      <c r="A264" s="75" t="s">
        <v>156</v>
      </c>
      <c r="B264" s="76" t="s">
        <v>155</v>
      </c>
      <c r="C264" s="75"/>
      <c r="D264" s="77"/>
      <c r="E264" s="75"/>
      <c r="F264" s="75"/>
      <c r="G264" s="75"/>
      <c r="H264" s="75"/>
      <c r="I264" s="75"/>
      <c r="J264" s="180">
        <f>J265</f>
        <v>1742.1</v>
      </c>
      <c r="K264" s="180">
        <f>K265</f>
        <v>1742.1</v>
      </c>
      <c r="L264" s="180">
        <f>L265</f>
        <v>1742.1</v>
      </c>
      <c r="M264" s="180">
        <f>M265</f>
        <v>1742.1</v>
      </c>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row>
    <row r="265" spans="1:60" ht="30" customHeight="1">
      <c r="A265" s="4"/>
      <c r="B265" s="12" t="s">
        <v>209</v>
      </c>
      <c r="C265" s="2"/>
      <c r="D265" s="2"/>
      <c r="E265" s="2" t="s">
        <v>58</v>
      </c>
      <c r="F265" s="2"/>
      <c r="G265" s="47"/>
      <c r="H265" s="2"/>
      <c r="I265" s="47"/>
      <c r="J265" s="181">
        <f>J266+J270</f>
        <v>1742.1</v>
      </c>
      <c r="K265" s="181">
        <f>K266+K270</f>
        <v>1742.1</v>
      </c>
      <c r="L265" s="181">
        <f>L266+L270</f>
        <v>1742.1</v>
      </c>
      <c r="M265" s="181">
        <f>M266+M270</f>
        <v>1742.1</v>
      </c>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row>
    <row r="266" spans="2:61" s="12" customFormat="1" ht="30" customHeight="1">
      <c r="B266" s="12" t="s">
        <v>210</v>
      </c>
      <c r="D266" s="2"/>
      <c r="E266" s="2" t="s">
        <v>211</v>
      </c>
      <c r="J266" s="181">
        <f>J267+J268+J269</f>
        <v>1154.1</v>
      </c>
      <c r="K266" s="181">
        <f>K267+K268+K269</f>
        <v>1154.1</v>
      </c>
      <c r="L266" s="181">
        <f>L267+L268+L269</f>
        <v>1154.1</v>
      </c>
      <c r="M266" s="181">
        <f>M267+M268+M269</f>
        <v>1154.1</v>
      </c>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1"/>
    </row>
    <row r="267" spans="1:13" s="30" customFormat="1" ht="30" customHeight="1">
      <c r="A267" s="12"/>
      <c r="B267" s="12" t="s">
        <v>212</v>
      </c>
      <c r="C267" s="2" t="s">
        <v>322</v>
      </c>
      <c r="D267" s="2" t="s">
        <v>43</v>
      </c>
      <c r="E267" s="2" t="s">
        <v>213</v>
      </c>
      <c r="F267" s="2" t="s">
        <v>42</v>
      </c>
      <c r="G267" s="282" t="s">
        <v>800</v>
      </c>
      <c r="H267" s="143" t="s">
        <v>264</v>
      </c>
      <c r="I267" s="277" t="s">
        <v>758</v>
      </c>
      <c r="J267" s="257">
        <v>300</v>
      </c>
      <c r="K267" s="257">
        <v>300</v>
      </c>
      <c r="L267" s="256">
        <v>300</v>
      </c>
      <c r="M267" s="256">
        <v>300</v>
      </c>
    </row>
    <row r="268" spans="1:13" ht="45" customHeight="1">
      <c r="A268" s="2"/>
      <c r="B268" s="105" t="s">
        <v>214</v>
      </c>
      <c r="C268" s="2" t="s">
        <v>322</v>
      </c>
      <c r="D268" s="2" t="s">
        <v>43</v>
      </c>
      <c r="E268" s="1" t="s">
        <v>215</v>
      </c>
      <c r="F268" s="2" t="s">
        <v>42</v>
      </c>
      <c r="G268" s="299"/>
      <c r="H268" s="1" t="s">
        <v>265</v>
      </c>
      <c r="I268" s="286"/>
      <c r="J268" s="257">
        <v>321.5</v>
      </c>
      <c r="K268" s="257">
        <v>321.5</v>
      </c>
      <c r="L268" s="257">
        <v>321.5</v>
      </c>
      <c r="M268" s="257">
        <v>321.5</v>
      </c>
    </row>
    <row r="269" spans="1:13" ht="30" customHeight="1">
      <c r="A269" s="102"/>
      <c r="B269" s="55" t="s">
        <v>632</v>
      </c>
      <c r="C269" s="2" t="s">
        <v>322</v>
      </c>
      <c r="D269" s="2" t="s">
        <v>43</v>
      </c>
      <c r="E269" s="2" t="s">
        <v>216</v>
      </c>
      <c r="F269" s="2" t="s">
        <v>42</v>
      </c>
      <c r="G269" s="289"/>
      <c r="H269" s="2" t="s">
        <v>266</v>
      </c>
      <c r="I269" s="278"/>
      <c r="J269" s="257">
        <v>532.6</v>
      </c>
      <c r="K269" s="257">
        <v>532.6</v>
      </c>
      <c r="L269" s="257">
        <v>532.6</v>
      </c>
      <c r="M269" s="257">
        <v>532.6</v>
      </c>
    </row>
    <row r="270" spans="1:13" ht="30" customHeight="1">
      <c r="A270" s="2"/>
      <c r="B270" s="106" t="s">
        <v>217</v>
      </c>
      <c r="C270" s="2"/>
      <c r="D270" s="2"/>
      <c r="E270" s="2" t="s">
        <v>218</v>
      </c>
      <c r="F270" s="2"/>
      <c r="G270" s="119"/>
      <c r="H270" s="120"/>
      <c r="I270" s="120"/>
      <c r="J270" s="181">
        <f>J271+J272</f>
        <v>588</v>
      </c>
      <c r="K270" s="181">
        <f>K271+K272</f>
        <v>588</v>
      </c>
      <c r="L270" s="181">
        <f>L271+L272</f>
        <v>588</v>
      </c>
      <c r="M270" s="181">
        <f>M271+M272</f>
        <v>588</v>
      </c>
    </row>
    <row r="271" spans="1:13" ht="45.75" customHeight="1">
      <c r="A271" s="2"/>
      <c r="B271" s="106" t="s">
        <v>629</v>
      </c>
      <c r="C271" s="2" t="s">
        <v>322</v>
      </c>
      <c r="D271" s="2" t="s">
        <v>43</v>
      </c>
      <c r="E271" s="2" t="s">
        <v>219</v>
      </c>
      <c r="F271" s="2" t="s">
        <v>42</v>
      </c>
      <c r="G271" s="282" t="s">
        <v>801</v>
      </c>
      <c r="H271" s="277" t="s">
        <v>432</v>
      </c>
      <c r="I271" s="304" t="s">
        <v>759</v>
      </c>
      <c r="J271" s="257">
        <v>491</v>
      </c>
      <c r="K271" s="257">
        <v>491</v>
      </c>
      <c r="L271" s="257">
        <v>491</v>
      </c>
      <c r="M271" s="257">
        <v>491</v>
      </c>
    </row>
    <row r="272" spans="1:13" ht="45.75" customHeight="1">
      <c r="A272" s="2"/>
      <c r="B272" s="106" t="s">
        <v>220</v>
      </c>
      <c r="C272" s="2" t="s">
        <v>322</v>
      </c>
      <c r="D272" s="2" t="s">
        <v>43</v>
      </c>
      <c r="E272" s="2" t="s">
        <v>221</v>
      </c>
      <c r="F272" s="2" t="s">
        <v>42</v>
      </c>
      <c r="G272" s="289"/>
      <c r="H272" s="278"/>
      <c r="I272" s="304"/>
      <c r="J272" s="257">
        <v>97</v>
      </c>
      <c r="K272" s="257">
        <v>97</v>
      </c>
      <c r="L272" s="257">
        <v>97</v>
      </c>
      <c r="M272" s="257">
        <v>97</v>
      </c>
    </row>
    <row r="273" spans="1:13" ht="45" customHeight="1">
      <c r="A273" s="75" t="s">
        <v>268</v>
      </c>
      <c r="B273" s="127" t="s">
        <v>269</v>
      </c>
      <c r="C273" s="75"/>
      <c r="D273" s="75"/>
      <c r="E273" s="75"/>
      <c r="F273" s="75"/>
      <c r="G273" s="128"/>
      <c r="H273" s="75"/>
      <c r="I273" s="129"/>
      <c r="J273" s="180">
        <f aca="true" t="shared" si="16" ref="J273:M277">J274</f>
        <v>368.6</v>
      </c>
      <c r="K273" s="180">
        <f t="shared" si="16"/>
        <v>368.6</v>
      </c>
      <c r="L273" s="180">
        <f t="shared" si="16"/>
        <v>368.6</v>
      </c>
      <c r="M273" s="180">
        <f t="shared" si="16"/>
        <v>368.6</v>
      </c>
    </row>
    <row r="274" spans="1:13" ht="45" customHeight="1">
      <c r="A274" s="2"/>
      <c r="B274" s="12" t="s">
        <v>103</v>
      </c>
      <c r="C274" s="55"/>
      <c r="D274" s="2"/>
      <c r="E274" s="2" t="s">
        <v>49</v>
      </c>
      <c r="F274" s="2"/>
      <c r="G274" s="126"/>
      <c r="H274" s="2"/>
      <c r="I274" s="102"/>
      <c r="J274" s="181">
        <f>J275</f>
        <v>368.6</v>
      </c>
      <c r="K274" s="181">
        <f t="shared" si="16"/>
        <v>368.6</v>
      </c>
      <c r="L274" s="181">
        <f t="shared" si="16"/>
        <v>368.6</v>
      </c>
      <c r="M274" s="181">
        <f t="shared" si="16"/>
        <v>368.6</v>
      </c>
    </row>
    <row r="275" spans="1:13" ht="126.75" customHeight="1">
      <c r="A275" s="2"/>
      <c r="B275" s="7" t="s">
        <v>560</v>
      </c>
      <c r="C275" s="2" t="s">
        <v>320</v>
      </c>
      <c r="D275" s="2" t="s">
        <v>86</v>
      </c>
      <c r="E275" s="2" t="s">
        <v>347</v>
      </c>
      <c r="F275" s="2" t="s">
        <v>48</v>
      </c>
      <c r="G275" s="126" t="s">
        <v>880</v>
      </c>
      <c r="H275" s="2" t="s">
        <v>384</v>
      </c>
      <c r="I275" s="102" t="s">
        <v>534</v>
      </c>
      <c r="J275" s="181">
        <f>180.2+180.2+4.1+4.1</f>
        <v>368.6</v>
      </c>
      <c r="K275" s="181">
        <f>180.2+180.2+4.1+4.1</f>
        <v>368.6</v>
      </c>
      <c r="L275" s="181">
        <f>180.2+180.2+4.1+4.1</f>
        <v>368.6</v>
      </c>
      <c r="M275" s="181">
        <f>180.2+180.2+4.1+4.1</f>
        <v>368.6</v>
      </c>
    </row>
    <row r="276" spans="1:13" ht="45" customHeight="1">
      <c r="A276" s="75" t="s">
        <v>608</v>
      </c>
      <c r="B276" s="127" t="s">
        <v>609</v>
      </c>
      <c r="C276" s="75"/>
      <c r="D276" s="75"/>
      <c r="E276" s="75"/>
      <c r="F276" s="75"/>
      <c r="G276" s="128"/>
      <c r="H276" s="75"/>
      <c r="I276" s="129"/>
      <c r="J276" s="180">
        <f t="shared" si="16"/>
        <v>507.92328</v>
      </c>
      <c r="K276" s="180">
        <f t="shared" si="16"/>
        <v>507.92328</v>
      </c>
      <c r="L276" s="180">
        <f t="shared" si="16"/>
        <v>507.9</v>
      </c>
      <c r="M276" s="180">
        <f t="shared" si="16"/>
        <v>507.9</v>
      </c>
    </row>
    <row r="277" spans="1:13" ht="45" customHeight="1">
      <c r="A277" s="2"/>
      <c r="B277" s="23" t="s">
        <v>157</v>
      </c>
      <c r="C277" s="2"/>
      <c r="D277" s="10"/>
      <c r="E277" s="10" t="s">
        <v>64</v>
      </c>
      <c r="F277" s="2"/>
      <c r="G277" s="126"/>
      <c r="H277" s="2"/>
      <c r="I277" s="102"/>
      <c r="J277" s="181">
        <f>J278</f>
        <v>507.92328</v>
      </c>
      <c r="K277" s="181">
        <f t="shared" si="16"/>
        <v>507.92328</v>
      </c>
      <c r="L277" s="181">
        <f t="shared" si="16"/>
        <v>507.9</v>
      </c>
      <c r="M277" s="181">
        <f t="shared" si="16"/>
        <v>507.9</v>
      </c>
    </row>
    <row r="278" spans="1:13" ht="30" customHeight="1">
      <c r="A278" s="2"/>
      <c r="B278" s="11" t="s">
        <v>363</v>
      </c>
      <c r="C278" s="2"/>
      <c r="D278" s="10"/>
      <c r="E278" s="10" t="s">
        <v>66</v>
      </c>
      <c r="F278" s="2"/>
      <c r="G278" s="126"/>
      <c r="H278" s="2"/>
      <c r="I278" s="102"/>
      <c r="J278" s="181">
        <f>J279</f>
        <v>507.92328</v>
      </c>
      <c r="K278" s="181">
        <f>K279</f>
        <v>507.92328</v>
      </c>
      <c r="L278" s="181">
        <f>L279</f>
        <v>507.9</v>
      </c>
      <c r="M278" s="181">
        <f>M279</f>
        <v>507.9</v>
      </c>
    </row>
    <row r="279" spans="1:13" ht="142.5" customHeight="1">
      <c r="A279" s="2"/>
      <c r="B279" s="7" t="s">
        <v>921</v>
      </c>
      <c r="C279" s="222" t="s">
        <v>358</v>
      </c>
      <c r="D279" s="223" t="s">
        <v>8</v>
      </c>
      <c r="E279" s="10" t="s">
        <v>506</v>
      </c>
      <c r="F279" s="223" t="s">
        <v>38</v>
      </c>
      <c r="G279" s="126" t="s">
        <v>736</v>
      </c>
      <c r="H279" s="2" t="s">
        <v>689</v>
      </c>
      <c r="I279" s="102" t="s">
        <v>620</v>
      </c>
      <c r="J279" s="256">
        <v>507.92328</v>
      </c>
      <c r="K279" s="256">
        <v>507.92328</v>
      </c>
      <c r="L279" s="181">
        <v>507.9</v>
      </c>
      <c r="M279" s="181">
        <v>507.9</v>
      </c>
    </row>
    <row r="280" spans="1:60" s="22" customFormat="1" ht="85.5" customHeight="1">
      <c r="A280" s="37" t="s">
        <v>115</v>
      </c>
      <c r="B280" s="38" t="s">
        <v>117</v>
      </c>
      <c r="C280" s="37"/>
      <c r="D280" s="37"/>
      <c r="E280" s="37"/>
      <c r="F280" s="39"/>
      <c r="G280" s="40"/>
      <c r="H280" s="41"/>
      <c r="I280" s="41"/>
      <c r="J280" s="179">
        <f>J281+J313+J331+J346+J328+J349</f>
        <v>203829.09929</v>
      </c>
      <c r="K280" s="179">
        <f>K281+K313+K331+K346+K328+K349</f>
        <v>203344.09929</v>
      </c>
      <c r="L280" s="179">
        <f>L281+L313+L331+L346+L328+L349</f>
        <v>202976.89929</v>
      </c>
      <c r="M280" s="179">
        <f>M281+M313+M331+M346+M328+M349</f>
        <v>203111.99929</v>
      </c>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row>
    <row r="281" spans="1:13" ht="60" customHeight="1">
      <c r="A281" s="75" t="s">
        <v>108</v>
      </c>
      <c r="B281" s="85" t="s">
        <v>109</v>
      </c>
      <c r="C281" s="75"/>
      <c r="D281" s="75"/>
      <c r="E281" s="77"/>
      <c r="F281" s="75"/>
      <c r="G281" s="81"/>
      <c r="H281" s="86"/>
      <c r="I281" s="86"/>
      <c r="J281" s="180">
        <f>J282+J308+J305</f>
        <v>18539.862</v>
      </c>
      <c r="K281" s="180">
        <f>K282+K308+K305</f>
        <v>18054.862</v>
      </c>
      <c r="L281" s="180">
        <f>L282+L308+L305</f>
        <v>18058.962</v>
      </c>
      <c r="M281" s="180">
        <f>M282+M308+M305</f>
        <v>18058.962</v>
      </c>
    </row>
    <row r="282" spans="1:60" ht="30" customHeight="1">
      <c r="A282" s="2"/>
      <c r="B282" s="6" t="s">
        <v>92</v>
      </c>
      <c r="C282" s="2"/>
      <c r="D282" s="2"/>
      <c r="E282" s="2" t="s">
        <v>59</v>
      </c>
      <c r="F282" s="2"/>
      <c r="G282" s="27"/>
      <c r="H282" s="2"/>
      <c r="I282" s="2"/>
      <c r="J282" s="181">
        <f>J284+J285+J286+J288+J283</f>
        <v>15689.862</v>
      </c>
      <c r="K282" s="181">
        <f>K284+K285+K286+K288+K283</f>
        <v>15204.862</v>
      </c>
      <c r="L282" s="181">
        <f>L284+L285+L286+L288+L283</f>
        <v>15208.962</v>
      </c>
      <c r="M282" s="181">
        <f>M284+M285+M286+M288+M283</f>
        <v>15208.962</v>
      </c>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row>
    <row r="283" spans="1:60" ht="19.5" customHeight="1">
      <c r="A283" s="2"/>
      <c r="B283" s="371" t="s">
        <v>674</v>
      </c>
      <c r="C283" s="2" t="s">
        <v>319</v>
      </c>
      <c r="D283" s="2" t="s">
        <v>9</v>
      </c>
      <c r="E283" s="2" t="s">
        <v>297</v>
      </c>
      <c r="F283" s="2" t="s">
        <v>38</v>
      </c>
      <c r="G283" s="282" t="s">
        <v>802</v>
      </c>
      <c r="H283" s="277" t="s">
        <v>442</v>
      </c>
      <c r="I283" s="265" t="s">
        <v>655</v>
      </c>
      <c r="J283" s="181">
        <v>600</v>
      </c>
      <c r="K283" s="181">
        <v>600</v>
      </c>
      <c r="L283" s="181">
        <v>600</v>
      </c>
      <c r="M283" s="181">
        <v>600</v>
      </c>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row>
    <row r="284" spans="1:60" ht="30" customHeight="1">
      <c r="A284" s="2"/>
      <c r="B284" s="374"/>
      <c r="C284" s="2" t="s">
        <v>320</v>
      </c>
      <c r="D284" s="2" t="s">
        <v>9</v>
      </c>
      <c r="E284" s="2" t="s">
        <v>297</v>
      </c>
      <c r="F284" s="2" t="s">
        <v>38</v>
      </c>
      <c r="G284" s="263"/>
      <c r="H284" s="263"/>
      <c r="I284" s="263"/>
      <c r="J284" s="181">
        <v>2500</v>
      </c>
      <c r="K284" s="181">
        <v>2500</v>
      </c>
      <c r="L284" s="181">
        <v>2500</v>
      </c>
      <c r="M284" s="181">
        <v>2500</v>
      </c>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row>
    <row r="285" spans="1:60" ht="18.75" customHeight="1">
      <c r="A285" s="2"/>
      <c r="B285" s="313"/>
      <c r="C285" s="2" t="s">
        <v>298</v>
      </c>
      <c r="D285" s="2" t="s">
        <v>9</v>
      </c>
      <c r="E285" s="2" t="s">
        <v>297</v>
      </c>
      <c r="F285" s="2" t="s">
        <v>38</v>
      </c>
      <c r="G285" s="264"/>
      <c r="H285" s="264"/>
      <c r="I285" s="264"/>
      <c r="J285" s="181">
        <v>600</v>
      </c>
      <c r="K285" s="181">
        <v>600</v>
      </c>
      <c r="L285" s="181">
        <v>600</v>
      </c>
      <c r="M285" s="181">
        <v>600</v>
      </c>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row>
    <row r="286" spans="1:60" ht="30" customHeight="1">
      <c r="A286" s="2"/>
      <c r="B286" s="13" t="s">
        <v>291</v>
      </c>
      <c r="C286" s="2"/>
      <c r="D286" s="2"/>
      <c r="E286" s="2" t="s">
        <v>292</v>
      </c>
      <c r="F286" s="2"/>
      <c r="G286" s="27"/>
      <c r="H286" s="2"/>
      <c r="I286" s="2"/>
      <c r="J286" s="181">
        <f>J287</f>
        <v>100</v>
      </c>
      <c r="K286" s="181">
        <f>K287</f>
        <v>100</v>
      </c>
      <c r="L286" s="181">
        <f>L287</f>
        <v>100</v>
      </c>
      <c r="M286" s="181">
        <f>M287</f>
        <v>100</v>
      </c>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row>
    <row r="287" spans="1:60" ht="48" customHeight="1">
      <c r="A287" s="1"/>
      <c r="B287" s="232" t="s">
        <v>289</v>
      </c>
      <c r="C287" s="2" t="s">
        <v>320</v>
      </c>
      <c r="D287" s="2" t="s">
        <v>270</v>
      </c>
      <c r="E287" s="2" t="s">
        <v>290</v>
      </c>
      <c r="F287" s="2" t="s">
        <v>38</v>
      </c>
      <c r="G287" s="89" t="s">
        <v>803</v>
      </c>
      <c r="H287" s="233" t="s">
        <v>451</v>
      </c>
      <c r="I287" s="93" t="s">
        <v>160</v>
      </c>
      <c r="J287" s="181">
        <v>100</v>
      </c>
      <c r="K287" s="181">
        <v>100</v>
      </c>
      <c r="L287" s="181">
        <v>100</v>
      </c>
      <c r="M287" s="181">
        <v>100</v>
      </c>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row>
    <row r="288" spans="1:60" ht="30" customHeight="1">
      <c r="A288" s="2"/>
      <c r="B288" s="7" t="s">
        <v>249</v>
      </c>
      <c r="C288" s="2"/>
      <c r="D288" s="2"/>
      <c r="E288" s="2" t="s">
        <v>250</v>
      </c>
      <c r="F288" s="2"/>
      <c r="G288" s="27"/>
      <c r="H288" s="2"/>
      <c r="I288" s="2"/>
      <c r="J288" s="181">
        <f>SUM(J289:J304)</f>
        <v>11889.862</v>
      </c>
      <c r="K288" s="181">
        <f>SUM(K289:K304)</f>
        <v>11404.862</v>
      </c>
      <c r="L288" s="181">
        <f>SUM(L289:L304)</f>
        <v>11408.962</v>
      </c>
      <c r="M288" s="181">
        <f>SUM(M289:M304)</f>
        <v>11408.962</v>
      </c>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row>
    <row r="289" spans="1:60" ht="15.75" customHeight="1">
      <c r="A289" s="265"/>
      <c r="B289" s="292" t="s">
        <v>675</v>
      </c>
      <c r="C289" s="2" t="s">
        <v>298</v>
      </c>
      <c r="D289" s="2" t="s">
        <v>299</v>
      </c>
      <c r="E289" s="1" t="s">
        <v>321</v>
      </c>
      <c r="F289" s="2" t="s">
        <v>38</v>
      </c>
      <c r="G289" s="300" t="s">
        <v>804</v>
      </c>
      <c r="H289" s="270" t="s">
        <v>443</v>
      </c>
      <c r="I289" s="279" t="s">
        <v>672</v>
      </c>
      <c r="J289" s="182">
        <v>145.558</v>
      </c>
      <c r="K289" s="182">
        <v>145.558</v>
      </c>
      <c r="L289" s="182">
        <v>145.558</v>
      </c>
      <c r="M289" s="182">
        <v>145.558</v>
      </c>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row>
    <row r="290" spans="1:60" ht="15.75" customHeight="1">
      <c r="A290" s="269"/>
      <c r="B290" s="293"/>
      <c r="C290" s="2" t="s">
        <v>319</v>
      </c>
      <c r="D290" s="2" t="s">
        <v>272</v>
      </c>
      <c r="E290" s="1" t="s">
        <v>321</v>
      </c>
      <c r="F290" s="2" t="s">
        <v>38</v>
      </c>
      <c r="G290" s="305"/>
      <c r="H290" s="328"/>
      <c r="I290" s="308"/>
      <c r="J290" s="182">
        <v>601.059</v>
      </c>
      <c r="K290" s="182">
        <v>601.059</v>
      </c>
      <c r="L290" s="182">
        <v>601.059</v>
      </c>
      <c r="M290" s="182">
        <v>601.059</v>
      </c>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row>
    <row r="291" spans="1:60" ht="15.75" customHeight="1">
      <c r="A291" s="269"/>
      <c r="B291" s="293"/>
      <c r="C291" s="2" t="s">
        <v>304</v>
      </c>
      <c r="D291" s="2" t="s">
        <v>272</v>
      </c>
      <c r="E291" s="1" t="s">
        <v>321</v>
      </c>
      <c r="F291" s="2" t="s">
        <v>38</v>
      </c>
      <c r="G291" s="305"/>
      <c r="H291" s="328"/>
      <c r="I291" s="308"/>
      <c r="J291" s="182">
        <v>158.036</v>
      </c>
      <c r="K291" s="182">
        <v>158.036</v>
      </c>
      <c r="L291" s="182">
        <v>158.036</v>
      </c>
      <c r="M291" s="182">
        <v>158.036</v>
      </c>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row>
    <row r="292" spans="1:60" ht="30" customHeight="1">
      <c r="A292" s="269"/>
      <c r="B292" s="293"/>
      <c r="C292" s="2" t="s">
        <v>320</v>
      </c>
      <c r="D292" s="2" t="s">
        <v>270</v>
      </c>
      <c r="E292" s="1" t="s">
        <v>321</v>
      </c>
      <c r="F292" s="2" t="s">
        <v>38</v>
      </c>
      <c r="G292" s="305"/>
      <c r="H292" s="328"/>
      <c r="I292" s="308"/>
      <c r="J292" s="182">
        <v>1813.627</v>
      </c>
      <c r="K292" s="182">
        <v>1813.627</v>
      </c>
      <c r="L292" s="182">
        <v>1813.627</v>
      </c>
      <c r="M292" s="182">
        <v>1813.627</v>
      </c>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row>
    <row r="293" spans="1:60" ht="15" customHeight="1">
      <c r="A293" s="269"/>
      <c r="B293" s="293"/>
      <c r="C293" s="2" t="s">
        <v>358</v>
      </c>
      <c r="D293" s="2" t="s">
        <v>9</v>
      </c>
      <c r="E293" s="1" t="s">
        <v>321</v>
      </c>
      <c r="F293" s="2" t="s">
        <v>38</v>
      </c>
      <c r="G293" s="305"/>
      <c r="H293" s="328"/>
      <c r="I293" s="308"/>
      <c r="J293" s="181">
        <v>960.514</v>
      </c>
      <c r="K293" s="181">
        <v>960.514</v>
      </c>
      <c r="L293" s="181">
        <v>960.514</v>
      </c>
      <c r="M293" s="181">
        <v>960.514</v>
      </c>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row>
    <row r="294" spans="1:60" ht="30" customHeight="1">
      <c r="A294" s="269"/>
      <c r="B294" s="293"/>
      <c r="C294" s="2" t="s">
        <v>320</v>
      </c>
      <c r="D294" s="2" t="s">
        <v>270</v>
      </c>
      <c r="E294" s="1" t="s">
        <v>321</v>
      </c>
      <c r="F294" s="2" t="s">
        <v>39</v>
      </c>
      <c r="G294" s="305"/>
      <c r="H294" s="328"/>
      <c r="I294" s="308"/>
      <c r="J294" s="182">
        <v>40.5</v>
      </c>
      <c r="K294" s="182">
        <v>40.5</v>
      </c>
      <c r="L294" s="182">
        <v>40.5</v>
      </c>
      <c r="M294" s="182">
        <v>40.5</v>
      </c>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row>
    <row r="295" spans="1:60" ht="15" customHeight="1">
      <c r="A295" s="269"/>
      <c r="B295" s="293"/>
      <c r="C295" s="2" t="s">
        <v>4</v>
      </c>
      <c r="D295" s="2" t="s">
        <v>9</v>
      </c>
      <c r="E295" s="1" t="s">
        <v>321</v>
      </c>
      <c r="F295" s="2" t="s">
        <v>38</v>
      </c>
      <c r="G295" s="305"/>
      <c r="H295" s="328"/>
      <c r="I295" s="308"/>
      <c r="J295" s="181">
        <v>590.235</v>
      </c>
      <c r="K295" s="181">
        <v>590.235</v>
      </c>
      <c r="L295" s="181">
        <v>590.235</v>
      </c>
      <c r="M295" s="181">
        <v>590.235</v>
      </c>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row>
    <row r="296" spans="1:60" ht="15.75" customHeight="1">
      <c r="A296" s="266"/>
      <c r="B296" s="327"/>
      <c r="C296" s="2" t="s">
        <v>322</v>
      </c>
      <c r="D296" s="2" t="s">
        <v>9</v>
      </c>
      <c r="E296" s="1" t="s">
        <v>321</v>
      </c>
      <c r="F296" s="102" t="s">
        <v>38</v>
      </c>
      <c r="G296" s="306"/>
      <c r="H296" s="271"/>
      <c r="I296" s="297"/>
      <c r="J296" s="256">
        <v>636.933</v>
      </c>
      <c r="K296" s="257">
        <v>636.933</v>
      </c>
      <c r="L296" s="257">
        <v>636.933</v>
      </c>
      <c r="M296" s="257">
        <v>636.933</v>
      </c>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row>
    <row r="297" spans="1:60" ht="30" customHeight="1">
      <c r="A297" s="1"/>
      <c r="B297" s="112" t="s">
        <v>676</v>
      </c>
      <c r="C297" s="2" t="s">
        <v>320</v>
      </c>
      <c r="D297" s="2" t="s">
        <v>9</v>
      </c>
      <c r="E297" s="2" t="s">
        <v>293</v>
      </c>
      <c r="F297" s="2" t="s">
        <v>38</v>
      </c>
      <c r="G297" s="300" t="s">
        <v>805</v>
      </c>
      <c r="H297" s="270" t="s">
        <v>453</v>
      </c>
      <c r="I297" s="279" t="s">
        <v>454</v>
      </c>
      <c r="J297" s="187">
        <v>3401.5</v>
      </c>
      <c r="K297" s="187">
        <v>3401.5</v>
      </c>
      <c r="L297" s="187">
        <v>3401.5</v>
      </c>
      <c r="M297" s="187">
        <v>3401.5</v>
      </c>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row>
    <row r="298" spans="1:60" ht="30" customHeight="1">
      <c r="A298" s="2"/>
      <c r="B298" s="7" t="s">
        <v>677</v>
      </c>
      <c r="C298" s="2" t="s">
        <v>320</v>
      </c>
      <c r="D298" s="2" t="s">
        <v>270</v>
      </c>
      <c r="E298" s="2" t="s">
        <v>294</v>
      </c>
      <c r="F298" s="2" t="s">
        <v>38</v>
      </c>
      <c r="G298" s="263"/>
      <c r="H298" s="263"/>
      <c r="I298" s="263"/>
      <c r="J298" s="182">
        <f>550-4.1</f>
        <v>545.9</v>
      </c>
      <c r="K298" s="182">
        <f>550-4.1</f>
        <v>545.9</v>
      </c>
      <c r="L298" s="182">
        <v>550</v>
      </c>
      <c r="M298" s="182">
        <v>550</v>
      </c>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row>
    <row r="299" spans="1:60" ht="30" customHeight="1">
      <c r="A299" s="265"/>
      <c r="B299" s="331" t="s">
        <v>295</v>
      </c>
      <c r="C299" s="2" t="s">
        <v>320</v>
      </c>
      <c r="D299" s="2" t="s">
        <v>270</v>
      </c>
      <c r="E299" s="2" t="s">
        <v>296</v>
      </c>
      <c r="F299" s="2" t="s">
        <v>38</v>
      </c>
      <c r="G299" s="263"/>
      <c r="H299" s="263"/>
      <c r="I299" s="263"/>
      <c r="J299" s="182">
        <v>260</v>
      </c>
      <c r="K299" s="182">
        <v>260</v>
      </c>
      <c r="L299" s="182">
        <v>260</v>
      </c>
      <c r="M299" s="182">
        <v>260</v>
      </c>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row>
    <row r="300" spans="1:60" ht="15.75" customHeight="1">
      <c r="A300" s="266"/>
      <c r="B300" s="276"/>
      <c r="C300" s="2" t="s">
        <v>319</v>
      </c>
      <c r="D300" s="2" t="s">
        <v>272</v>
      </c>
      <c r="E300" s="2" t="s">
        <v>296</v>
      </c>
      <c r="F300" s="2" t="s">
        <v>38</v>
      </c>
      <c r="G300" s="264"/>
      <c r="H300" s="264"/>
      <c r="I300" s="264"/>
      <c r="J300" s="182">
        <v>396</v>
      </c>
      <c r="K300" s="182">
        <v>396</v>
      </c>
      <c r="L300" s="182">
        <v>396</v>
      </c>
      <c r="M300" s="182">
        <v>396</v>
      </c>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row>
    <row r="301" spans="1:60" ht="30" customHeight="1">
      <c r="A301" s="265"/>
      <c r="B301" s="331" t="s">
        <v>598</v>
      </c>
      <c r="C301" s="2" t="s">
        <v>320</v>
      </c>
      <c r="D301" s="2" t="s">
        <v>9</v>
      </c>
      <c r="E301" s="2" t="s">
        <v>102</v>
      </c>
      <c r="F301" s="2" t="s">
        <v>38</v>
      </c>
      <c r="G301" s="305" t="s">
        <v>653</v>
      </c>
      <c r="H301" s="162"/>
      <c r="I301" s="297" t="s">
        <v>519</v>
      </c>
      <c r="J301" s="181">
        <v>1265</v>
      </c>
      <c r="K301" s="181">
        <v>1265</v>
      </c>
      <c r="L301" s="181">
        <v>1265</v>
      </c>
      <c r="M301" s="181">
        <v>1265</v>
      </c>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row>
    <row r="302" spans="1:60" ht="30" customHeight="1">
      <c r="A302" s="269"/>
      <c r="B302" s="332"/>
      <c r="C302" s="2" t="s">
        <v>320</v>
      </c>
      <c r="D302" s="2" t="s">
        <v>9</v>
      </c>
      <c r="E302" s="2" t="s">
        <v>102</v>
      </c>
      <c r="F302" s="2" t="s">
        <v>39</v>
      </c>
      <c r="G302" s="263"/>
      <c r="H302" s="162" t="s">
        <v>258</v>
      </c>
      <c r="I302" s="298"/>
      <c r="J302" s="181">
        <v>295</v>
      </c>
      <c r="K302" s="181">
        <v>295</v>
      </c>
      <c r="L302" s="181">
        <v>295</v>
      </c>
      <c r="M302" s="181">
        <v>295</v>
      </c>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row>
    <row r="303" spans="1:60" ht="15" customHeight="1">
      <c r="A303" s="269"/>
      <c r="B303" s="332"/>
      <c r="C303" s="2" t="s">
        <v>298</v>
      </c>
      <c r="D303" s="2" t="s">
        <v>9</v>
      </c>
      <c r="E303" s="2" t="s">
        <v>102</v>
      </c>
      <c r="F303" s="2" t="s">
        <v>38</v>
      </c>
      <c r="G303" s="263"/>
      <c r="H303" s="162"/>
      <c r="I303" s="298"/>
      <c r="J303" s="181">
        <v>600</v>
      </c>
      <c r="K303" s="181">
        <v>250</v>
      </c>
      <c r="L303" s="181">
        <v>250</v>
      </c>
      <c r="M303" s="181">
        <v>250</v>
      </c>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row>
    <row r="304" spans="1:60" ht="15" customHeight="1">
      <c r="A304" s="266"/>
      <c r="B304" s="333"/>
      <c r="C304" s="2" t="s">
        <v>304</v>
      </c>
      <c r="D304" s="2" t="s">
        <v>9</v>
      </c>
      <c r="E304" s="2" t="s">
        <v>102</v>
      </c>
      <c r="F304" s="2" t="s">
        <v>38</v>
      </c>
      <c r="G304" s="264"/>
      <c r="H304" s="163"/>
      <c r="I304" s="298"/>
      <c r="J304" s="181">
        <v>180</v>
      </c>
      <c r="K304" s="181">
        <v>45</v>
      </c>
      <c r="L304" s="181">
        <v>45</v>
      </c>
      <c r="M304" s="181">
        <v>45</v>
      </c>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row>
    <row r="305" spans="1:60" ht="48" customHeight="1">
      <c r="A305" s="2"/>
      <c r="B305" s="137" t="s">
        <v>197</v>
      </c>
      <c r="C305" s="2"/>
      <c r="D305" s="2"/>
      <c r="E305" s="2" t="s">
        <v>49</v>
      </c>
      <c r="F305" s="2"/>
      <c r="G305" s="146"/>
      <c r="H305" s="146"/>
      <c r="I305" s="146"/>
      <c r="J305" s="181">
        <f>J306+J307</f>
        <v>1200</v>
      </c>
      <c r="K305" s="181">
        <f>K306+K307</f>
        <v>1200</v>
      </c>
      <c r="L305" s="181">
        <f>L306+L307</f>
        <v>1200</v>
      </c>
      <c r="M305" s="181">
        <f>M306+M307</f>
        <v>1200</v>
      </c>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row>
    <row r="306" spans="1:60" ht="36.75" customHeight="1">
      <c r="A306" s="2"/>
      <c r="B306" s="369" t="s">
        <v>448</v>
      </c>
      <c r="C306" s="2" t="s">
        <v>320</v>
      </c>
      <c r="D306" s="250" t="s">
        <v>86</v>
      </c>
      <c r="E306" s="250" t="s">
        <v>348</v>
      </c>
      <c r="F306" s="250" t="s">
        <v>38</v>
      </c>
      <c r="G306" s="274" t="s">
        <v>898</v>
      </c>
      <c r="H306" s="265" t="s">
        <v>44</v>
      </c>
      <c r="I306" s="265" t="s">
        <v>450</v>
      </c>
      <c r="J306" s="181">
        <v>600</v>
      </c>
      <c r="K306" s="181">
        <v>600</v>
      </c>
      <c r="L306" s="181">
        <v>600</v>
      </c>
      <c r="M306" s="181">
        <v>600</v>
      </c>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row>
    <row r="307" spans="1:60" ht="36.75" customHeight="1">
      <c r="A307" s="2"/>
      <c r="B307" s="276"/>
      <c r="C307" s="2" t="s">
        <v>322</v>
      </c>
      <c r="D307" s="250" t="s">
        <v>86</v>
      </c>
      <c r="E307" s="250" t="s">
        <v>348</v>
      </c>
      <c r="F307" s="250" t="s">
        <v>38</v>
      </c>
      <c r="G307" s="264"/>
      <c r="H307" s="264"/>
      <c r="I307" s="264"/>
      <c r="J307" s="256">
        <v>600</v>
      </c>
      <c r="K307" s="256">
        <v>600</v>
      </c>
      <c r="L307" s="256">
        <v>600</v>
      </c>
      <c r="M307" s="256">
        <v>600</v>
      </c>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row>
    <row r="308" spans="1:60" ht="45" customHeight="1">
      <c r="A308" s="2"/>
      <c r="B308" s="137" t="s">
        <v>356</v>
      </c>
      <c r="C308" s="2"/>
      <c r="D308" s="2"/>
      <c r="E308" s="2" t="s">
        <v>355</v>
      </c>
      <c r="F308" s="2"/>
      <c r="G308" s="146"/>
      <c r="H308" s="146"/>
      <c r="I308" s="146"/>
      <c r="J308" s="181">
        <f>J309</f>
        <v>1650</v>
      </c>
      <c r="K308" s="181">
        <f>K309</f>
        <v>1650</v>
      </c>
      <c r="L308" s="181">
        <f>L309</f>
        <v>1650</v>
      </c>
      <c r="M308" s="181">
        <f>M309</f>
        <v>1650</v>
      </c>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row>
    <row r="309" spans="1:60" ht="60" customHeight="1">
      <c r="A309" s="2"/>
      <c r="B309" s="137" t="s">
        <v>353</v>
      </c>
      <c r="C309" s="2"/>
      <c r="D309" s="2"/>
      <c r="E309" s="2" t="s">
        <v>354</v>
      </c>
      <c r="F309" s="2"/>
      <c r="G309" s="147"/>
      <c r="H309" s="147"/>
      <c r="I309" s="147"/>
      <c r="J309" s="181">
        <f>J311+J312+J310</f>
        <v>1650</v>
      </c>
      <c r="K309" s="181">
        <f>K311+K312+K310</f>
        <v>1650</v>
      </c>
      <c r="L309" s="181">
        <f>L311+L312+L310</f>
        <v>1650</v>
      </c>
      <c r="M309" s="181">
        <f>M311+M312+M310</f>
        <v>1650</v>
      </c>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row>
    <row r="310" spans="1:60" ht="44.25" customHeight="1">
      <c r="A310" s="2"/>
      <c r="B310" s="137" t="s">
        <v>771</v>
      </c>
      <c r="C310" s="2" t="s">
        <v>320</v>
      </c>
      <c r="D310" s="2" t="s">
        <v>9</v>
      </c>
      <c r="E310" s="2" t="s">
        <v>770</v>
      </c>
      <c r="F310" s="2" t="s">
        <v>38</v>
      </c>
      <c r="G310" s="246" t="s">
        <v>797</v>
      </c>
      <c r="H310" s="245" t="s">
        <v>772</v>
      </c>
      <c r="I310" s="245" t="s">
        <v>884</v>
      </c>
      <c r="J310" s="181">
        <v>15</v>
      </c>
      <c r="K310" s="181">
        <v>15</v>
      </c>
      <c r="L310" s="181">
        <v>15</v>
      </c>
      <c r="M310" s="181">
        <v>15</v>
      </c>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row>
    <row r="311" spans="1:60" ht="79.5" customHeight="1">
      <c r="A311" s="2"/>
      <c r="B311" s="137" t="s">
        <v>352</v>
      </c>
      <c r="C311" s="2" t="s">
        <v>320</v>
      </c>
      <c r="D311" s="2" t="s">
        <v>9</v>
      </c>
      <c r="E311" s="2" t="s">
        <v>351</v>
      </c>
      <c r="F311" s="2" t="s">
        <v>38</v>
      </c>
      <c r="G311" s="195" t="s">
        <v>798</v>
      </c>
      <c r="H311" s="122" t="s">
        <v>510</v>
      </c>
      <c r="I311" s="122" t="s">
        <v>885</v>
      </c>
      <c r="J311" s="181">
        <v>85</v>
      </c>
      <c r="K311" s="181">
        <v>85</v>
      </c>
      <c r="L311" s="181">
        <v>85</v>
      </c>
      <c r="M311" s="181">
        <v>85</v>
      </c>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row>
    <row r="312" spans="1:60" ht="156.75" customHeight="1">
      <c r="A312" s="2"/>
      <c r="B312" s="175" t="s">
        <v>446</v>
      </c>
      <c r="C312" s="2" t="s">
        <v>320</v>
      </c>
      <c r="D312" s="2" t="s">
        <v>9</v>
      </c>
      <c r="E312" s="2" t="s">
        <v>447</v>
      </c>
      <c r="F312" s="2" t="s">
        <v>48</v>
      </c>
      <c r="G312" s="3" t="s">
        <v>933</v>
      </c>
      <c r="H312" s="5" t="s">
        <v>934</v>
      </c>
      <c r="I312" s="5" t="s">
        <v>935</v>
      </c>
      <c r="J312" s="181">
        <f>1200+350</f>
        <v>1550</v>
      </c>
      <c r="K312" s="181">
        <f>1200+350</f>
        <v>1550</v>
      </c>
      <c r="L312" s="181">
        <f>1200+350</f>
        <v>1550</v>
      </c>
      <c r="M312" s="181">
        <f>1200+350</f>
        <v>1550</v>
      </c>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row>
    <row r="313" spans="1:60" ht="60" customHeight="1">
      <c r="A313" s="75" t="s">
        <v>110</v>
      </c>
      <c r="B313" s="85" t="s">
        <v>111</v>
      </c>
      <c r="C313" s="75"/>
      <c r="D313" s="75"/>
      <c r="E313" s="77"/>
      <c r="F313" s="75"/>
      <c r="G313" s="81"/>
      <c r="H313" s="86"/>
      <c r="I313" s="86"/>
      <c r="J313" s="180">
        <f>J314</f>
        <v>87830.14</v>
      </c>
      <c r="K313" s="180">
        <f>K314</f>
        <v>87830.14</v>
      </c>
      <c r="L313" s="180">
        <f>L314</f>
        <v>87808.54</v>
      </c>
      <c r="M313" s="180">
        <f>M314</f>
        <v>87808.54</v>
      </c>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row>
    <row r="314" spans="1:60" ht="30" customHeight="1">
      <c r="A314" s="2"/>
      <c r="B314" s="7" t="s">
        <v>248</v>
      </c>
      <c r="C314" s="2"/>
      <c r="D314" s="2"/>
      <c r="E314" s="2" t="s">
        <v>59</v>
      </c>
      <c r="F314" s="2"/>
      <c r="G314" s="3"/>
      <c r="H314" s="5"/>
      <c r="I314" s="4"/>
      <c r="J314" s="181">
        <f>J315+J317</f>
        <v>87830.14</v>
      </c>
      <c r="K314" s="181">
        <f>K315+K317</f>
        <v>87830.14</v>
      </c>
      <c r="L314" s="181">
        <f>L315+L317</f>
        <v>87808.54</v>
      </c>
      <c r="M314" s="181">
        <f>M315+M317</f>
        <v>87808.54</v>
      </c>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row>
    <row r="315" spans="1:60" ht="30" customHeight="1">
      <c r="A315" s="2"/>
      <c r="B315" s="13" t="s">
        <v>291</v>
      </c>
      <c r="C315" s="2"/>
      <c r="D315" s="2"/>
      <c r="E315" s="2" t="s">
        <v>292</v>
      </c>
      <c r="F315" s="2"/>
      <c r="G315" s="3"/>
      <c r="H315" s="5"/>
      <c r="I315" s="4"/>
      <c r="J315" s="181">
        <f>J316</f>
        <v>84</v>
      </c>
      <c r="K315" s="181">
        <f>K316</f>
        <v>84</v>
      </c>
      <c r="L315" s="181">
        <f>L316</f>
        <v>84</v>
      </c>
      <c r="M315" s="181">
        <f>M316</f>
        <v>84</v>
      </c>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row>
    <row r="316" spans="1:60" ht="47.25" customHeight="1">
      <c r="A316" s="1"/>
      <c r="B316" s="238" t="s">
        <v>289</v>
      </c>
      <c r="C316" s="2" t="s">
        <v>320</v>
      </c>
      <c r="D316" s="2" t="s">
        <v>270</v>
      </c>
      <c r="E316" s="2" t="s">
        <v>290</v>
      </c>
      <c r="F316" s="2" t="s">
        <v>37</v>
      </c>
      <c r="G316" s="95" t="s">
        <v>938</v>
      </c>
      <c r="H316" s="93" t="s">
        <v>258</v>
      </c>
      <c r="I316" s="93" t="s">
        <v>452</v>
      </c>
      <c r="J316" s="181">
        <v>84</v>
      </c>
      <c r="K316" s="181">
        <v>84</v>
      </c>
      <c r="L316" s="181">
        <v>84</v>
      </c>
      <c r="M316" s="181">
        <v>84</v>
      </c>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row>
    <row r="317" spans="1:60" ht="30" customHeight="1">
      <c r="A317" s="2"/>
      <c r="B317" s="7" t="s">
        <v>249</v>
      </c>
      <c r="C317" s="2"/>
      <c r="D317" s="2"/>
      <c r="E317" s="2" t="s">
        <v>250</v>
      </c>
      <c r="F317" s="2"/>
      <c r="G317" s="3"/>
      <c r="H317" s="5"/>
      <c r="I317" s="4"/>
      <c r="J317" s="181">
        <f>SUM(J318:J327)</f>
        <v>87746.14</v>
      </c>
      <c r="K317" s="181">
        <f>SUM(K318:K327)</f>
        <v>87746.14</v>
      </c>
      <c r="L317" s="181">
        <f>SUM(L318:L327)</f>
        <v>87724.54</v>
      </c>
      <c r="M317" s="181">
        <f>SUM(M318:M327)</f>
        <v>87724.54</v>
      </c>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row>
    <row r="318" spans="1:60" ht="18.75" customHeight="1">
      <c r="A318" s="265"/>
      <c r="B318" s="331" t="s">
        <v>675</v>
      </c>
      <c r="C318" s="2" t="s">
        <v>298</v>
      </c>
      <c r="D318" s="2" t="s">
        <v>299</v>
      </c>
      <c r="E318" s="2" t="s">
        <v>321</v>
      </c>
      <c r="F318" s="2" t="s">
        <v>37</v>
      </c>
      <c r="G318" s="300" t="s">
        <v>806</v>
      </c>
      <c r="H318" s="270" t="s">
        <v>527</v>
      </c>
      <c r="I318" s="279" t="s">
        <v>526</v>
      </c>
      <c r="J318" s="182">
        <v>2911.167</v>
      </c>
      <c r="K318" s="182">
        <v>2911.167</v>
      </c>
      <c r="L318" s="182">
        <v>2911.167</v>
      </c>
      <c r="M318" s="182">
        <v>2911.167</v>
      </c>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row>
    <row r="319" spans="1:60" ht="18" customHeight="1">
      <c r="A319" s="269"/>
      <c r="B319" s="336"/>
      <c r="C319" s="2" t="s">
        <v>319</v>
      </c>
      <c r="D319" s="2" t="s">
        <v>272</v>
      </c>
      <c r="E319" s="2" t="s">
        <v>321</v>
      </c>
      <c r="F319" s="2" t="s">
        <v>37</v>
      </c>
      <c r="G319" s="305"/>
      <c r="H319" s="328"/>
      <c r="I319" s="308"/>
      <c r="J319" s="182">
        <f>10017.642-102</f>
        <v>9915.642</v>
      </c>
      <c r="K319" s="182">
        <f>10017.642-102</f>
        <v>9915.642</v>
      </c>
      <c r="L319" s="182">
        <f>10017.642-105.6</f>
        <v>9912.042</v>
      </c>
      <c r="M319" s="182">
        <f>10017.642-105.6</f>
        <v>9912.042</v>
      </c>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row>
    <row r="320" spans="1:60" ht="18" customHeight="1">
      <c r="A320" s="269"/>
      <c r="B320" s="336"/>
      <c r="C320" s="2" t="s">
        <v>304</v>
      </c>
      <c r="D320" s="2" t="s">
        <v>272</v>
      </c>
      <c r="E320" s="2" t="s">
        <v>321</v>
      </c>
      <c r="F320" s="2" t="s">
        <v>37</v>
      </c>
      <c r="G320" s="305"/>
      <c r="H320" s="328"/>
      <c r="I320" s="308"/>
      <c r="J320" s="182">
        <v>3739.127</v>
      </c>
      <c r="K320" s="182">
        <v>3739.127</v>
      </c>
      <c r="L320" s="182">
        <v>3739.127</v>
      </c>
      <c r="M320" s="182">
        <v>3739.127</v>
      </c>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row>
    <row r="321" spans="1:60" ht="30" customHeight="1">
      <c r="A321" s="266"/>
      <c r="B321" s="333"/>
      <c r="C321" s="2" t="s">
        <v>320</v>
      </c>
      <c r="D321" s="2" t="s">
        <v>270</v>
      </c>
      <c r="E321" s="2" t="s">
        <v>321</v>
      </c>
      <c r="F321" s="2" t="s">
        <v>37</v>
      </c>
      <c r="G321" s="280"/>
      <c r="H321" s="280"/>
      <c r="I321" s="280"/>
      <c r="J321" s="182">
        <f>30355.821-196.1</f>
        <v>30159.721</v>
      </c>
      <c r="K321" s="182">
        <f>30355.821-196.1</f>
        <v>30159.721</v>
      </c>
      <c r="L321" s="182">
        <f>30355.821-198.2</f>
        <v>30157.621</v>
      </c>
      <c r="M321" s="182">
        <f>30355.821-198.2</f>
        <v>30157.621</v>
      </c>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row>
    <row r="322" spans="1:60" ht="48" customHeight="1">
      <c r="A322" s="2"/>
      <c r="B322" s="7" t="s">
        <v>676</v>
      </c>
      <c r="C322" s="2" t="s">
        <v>320</v>
      </c>
      <c r="D322" s="2" t="s">
        <v>9</v>
      </c>
      <c r="E322" s="2" t="s">
        <v>293</v>
      </c>
      <c r="F322" s="2" t="s">
        <v>37</v>
      </c>
      <c r="G322" s="94" t="s">
        <v>807</v>
      </c>
      <c r="H322" s="1" t="s">
        <v>302</v>
      </c>
      <c r="I322" s="1" t="s">
        <v>378</v>
      </c>
      <c r="J322" s="187">
        <v>398.5</v>
      </c>
      <c r="K322" s="187">
        <v>398.5</v>
      </c>
      <c r="L322" s="187">
        <v>398.5</v>
      </c>
      <c r="M322" s="187">
        <v>398.5</v>
      </c>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row>
    <row r="323" spans="1:60" ht="48.75" customHeight="1">
      <c r="A323" s="131"/>
      <c r="B323" s="112" t="s">
        <v>630</v>
      </c>
      <c r="C323" s="2" t="s">
        <v>320</v>
      </c>
      <c r="D323" s="2" t="s">
        <v>270</v>
      </c>
      <c r="E323" s="2" t="s">
        <v>330</v>
      </c>
      <c r="F323" s="2" t="s">
        <v>37</v>
      </c>
      <c r="G323" s="95" t="s">
        <v>939</v>
      </c>
      <c r="H323" s="93" t="s">
        <v>258</v>
      </c>
      <c r="I323" s="93" t="s">
        <v>452</v>
      </c>
      <c r="J323" s="182">
        <v>150</v>
      </c>
      <c r="K323" s="182">
        <v>150</v>
      </c>
      <c r="L323" s="182">
        <v>150</v>
      </c>
      <c r="M323" s="182">
        <v>150</v>
      </c>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row>
    <row r="324" spans="1:13" ht="62.25" customHeight="1">
      <c r="A324" s="265"/>
      <c r="B324" s="315" t="s">
        <v>554</v>
      </c>
      <c r="C324" s="2" t="s">
        <v>320</v>
      </c>
      <c r="D324" s="2" t="s">
        <v>288</v>
      </c>
      <c r="E324" s="2" t="s">
        <v>321</v>
      </c>
      <c r="F324" s="2" t="s">
        <v>37</v>
      </c>
      <c r="G324" s="3" t="s">
        <v>808</v>
      </c>
      <c r="H324" s="5" t="s">
        <v>331</v>
      </c>
      <c r="I324" s="4" t="s">
        <v>450</v>
      </c>
      <c r="J324" s="182">
        <v>2973.138</v>
      </c>
      <c r="K324" s="182">
        <v>2973.138</v>
      </c>
      <c r="L324" s="182">
        <v>2973.138</v>
      </c>
      <c r="M324" s="182">
        <v>2973.138</v>
      </c>
    </row>
    <row r="325" spans="1:13" ht="15.75" customHeight="1">
      <c r="A325" s="269"/>
      <c r="B325" s="293"/>
      <c r="C325" s="2" t="s">
        <v>322</v>
      </c>
      <c r="D325" s="2" t="s">
        <v>9</v>
      </c>
      <c r="E325" s="2" t="s">
        <v>321</v>
      </c>
      <c r="F325" s="2" t="s">
        <v>37</v>
      </c>
      <c r="G325" s="337" t="s">
        <v>809</v>
      </c>
      <c r="H325" s="364" t="s">
        <v>258</v>
      </c>
      <c r="I325" s="360" t="s">
        <v>271</v>
      </c>
      <c r="J325" s="257">
        <v>11359.281</v>
      </c>
      <c r="K325" s="257">
        <v>11359.281</v>
      </c>
      <c r="L325" s="257">
        <v>11359.281</v>
      </c>
      <c r="M325" s="257">
        <v>11359.281</v>
      </c>
    </row>
    <row r="326" spans="1:13" ht="15" customHeight="1">
      <c r="A326" s="269"/>
      <c r="B326" s="293"/>
      <c r="C326" s="2" t="s">
        <v>4</v>
      </c>
      <c r="D326" s="2" t="s">
        <v>9</v>
      </c>
      <c r="E326" s="2" t="s">
        <v>321</v>
      </c>
      <c r="F326" s="2" t="s">
        <v>37</v>
      </c>
      <c r="G326" s="337"/>
      <c r="H326" s="364"/>
      <c r="I326" s="360"/>
      <c r="J326" s="181">
        <v>9837.258</v>
      </c>
      <c r="K326" s="181">
        <v>9837.258</v>
      </c>
      <c r="L326" s="181">
        <v>9837.258</v>
      </c>
      <c r="M326" s="181">
        <v>9837.258</v>
      </c>
    </row>
    <row r="327" spans="1:13" ht="15" customHeight="1">
      <c r="A327" s="266"/>
      <c r="B327" s="311"/>
      <c r="C327" s="151" t="s">
        <v>358</v>
      </c>
      <c r="D327" s="103" t="s">
        <v>9</v>
      </c>
      <c r="E327" s="2" t="s">
        <v>321</v>
      </c>
      <c r="F327" s="103" t="s">
        <v>37</v>
      </c>
      <c r="G327" s="337"/>
      <c r="H327" s="364"/>
      <c r="I327" s="360"/>
      <c r="J327" s="181">
        <v>16302.306</v>
      </c>
      <c r="K327" s="181">
        <v>16302.306</v>
      </c>
      <c r="L327" s="181">
        <v>16286.406</v>
      </c>
      <c r="M327" s="181">
        <v>16286.406</v>
      </c>
    </row>
    <row r="328" spans="1:13" ht="45" customHeight="1">
      <c r="A328" s="158" t="s">
        <v>504</v>
      </c>
      <c r="B328" s="194" t="s">
        <v>505</v>
      </c>
      <c r="C328" s="80"/>
      <c r="D328" s="75"/>
      <c r="E328" s="75"/>
      <c r="F328" s="75"/>
      <c r="G328" s="81"/>
      <c r="H328" s="82"/>
      <c r="I328" s="82"/>
      <c r="J328" s="180">
        <f aca="true" t="shared" si="17" ref="J328:M329">J329</f>
        <v>3786.6</v>
      </c>
      <c r="K328" s="180">
        <f t="shared" si="17"/>
        <v>3786.6</v>
      </c>
      <c r="L328" s="180">
        <f t="shared" si="17"/>
        <v>3000</v>
      </c>
      <c r="M328" s="180">
        <f t="shared" si="17"/>
        <v>3000</v>
      </c>
    </row>
    <row r="329" spans="1:13" ht="45" customHeight="1">
      <c r="A329" s="1"/>
      <c r="B329" s="96" t="s">
        <v>539</v>
      </c>
      <c r="C329" s="191"/>
      <c r="D329" s="192"/>
      <c r="E329" s="2" t="s">
        <v>63</v>
      </c>
      <c r="F329" s="192"/>
      <c r="G329" s="3"/>
      <c r="H329" s="193"/>
      <c r="I329" s="5"/>
      <c r="J329" s="181">
        <f t="shared" si="17"/>
        <v>3786.6</v>
      </c>
      <c r="K329" s="181">
        <f t="shared" si="17"/>
        <v>3786.6</v>
      </c>
      <c r="L329" s="181">
        <f t="shared" si="17"/>
        <v>3000</v>
      </c>
      <c r="M329" s="181">
        <f t="shared" si="17"/>
        <v>3000</v>
      </c>
    </row>
    <row r="330" spans="1:13" ht="48" customHeight="1">
      <c r="A330" s="1"/>
      <c r="B330" s="12" t="s">
        <v>562</v>
      </c>
      <c r="C330" s="2" t="s">
        <v>320</v>
      </c>
      <c r="D330" s="2" t="s">
        <v>5</v>
      </c>
      <c r="E330" s="2" t="s">
        <v>101</v>
      </c>
      <c r="F330" s="2" t="s">
        <v>6</v>
      </c>
      <c r="G330" s="3" t="s">
        <v>810</v>
      </c>
      <c r="H330" s="5" t="s">
        <v>258</v>
      </c>
      <c r="I330" s="5" t="s">
        <v>654</v>
      </c>
      <c r="J330" s="181">
        <v>3786.6</v>
      </c>
      <c r="K330" s="182">
        <v>3786.6</v>
      </c>
      <c r="L330" s="181">
        <f>3000</f>
        <v>3000</v>
      </c>
      <c r="M330" s="182">
        <f>3000</f>
        <v>3000</v>
      </c>
    </row>
    <row r="331" spans="1:13" ht="105" customHeight="1">
      <c r="A331" s="75" t="s">
        <v>107</v>
      </c>
      <c r="B331" s="76" t="s">
        <v>106</v>
      </c>
      <c r="C331" s="83"/>
      <c r="D331" s="75"/>
      <c r="E331" s="75"/>
      <c r="F331" s="75"/>
      <c r="G331" s="78"/>
      <c r="H331" s="75"/>
      <c r="I331" s="75"/>
      <c r="J331" s="180">
        <f>J332+J342</f>
        <v>61668.42729</v>
      </c>
      <c r="K331" s="180">
        <f>K332+K342</f>
        <v>61668.42729</v>
      </c>
      <c r="L331" s="180">
        <f>L332+L342</f>
        <v>61538.42729</v>
      </c>
      <c r="M331" s="180">
        <f>M332+M342</f>
        <v>61538.42729</v>
      </c>
    </row>
    <row r="332" spans="1:62" ht="45" customHeight="1">
      <c r="A332" s="102"/>
      <c r="B332" s="49" t="s">
        <v>303</v>
      </c>
      <c r="C332" s="4"/>
      <c r="D332" s="103"/>
      <c r="E332" s="103" t="s">
        <v>63</v>
      </c>
      <c r="F332" s="103"/>
      <c r="G332" s="114"/>
      <c r="H332" s="102"/>
      <c r="I332" s="102"/>
      <c r="J332" s="181">
        <f>J333+J334+J335+J336+J337+J339+J341</f>
        <v>57908.67535</v>
      </c>
      <c r="K332" s="181">
        <f>K333+K334+K335+K336+K337+K339+K341</f>
        <v>57908.67535</v>
      </c>
      <c r="L332" s="181">
        <f>L333+L334+L335+L336+L337+L339+L341</f>
        <v>57778.67535</v>
      </c>
      <c r="M332" s="181">
        <f>M333+M334+M335+M336+M337+M339+M341</f>
        <v>57778.67535</v>
      </c>
      <c r="BI332" s="26"/>
      <c r="BJ332" s="26"/>
    </row>
    <row r="333" spans="1:13" ht="130.5" customHeight="1">
      <c r="A333" s="2"/>
      <c r="B333" s="13" t="s">
        <v>502</v>
      </c>
      <c r="C333" s="2" t="s">
        <v>322</v>
      </c>
      <c r="D333" s="2" t="s">
        <v>11</v>
      </c>
      <c r="E333" s="2" t="s">
        <v>418</v>
      </c>
      <c r="F333" s="10" t="s">
        <v>38</v>
      </c>
      <c r="G333" s="3" t="s">
        <v>940</v>
      </c>
      <c r="H333" s="5" t="s">
        <v>433</v>
      </c>
      <c r="I333" s="248" t="s">
        <v>941</v>
      </c>
      <c r="J333" s="256">
        <v>130</v>
      </c>
      <c r="K333" s="256">
        <v>130</v>
      </c>
      <c r="L333" s="256">
        <f>130-130</f>
        <v>0</v>
      </c>
      <c r="M333" s="256">
        <f>130-130</f>
        <v>0</v>
      </c>
    </row>
    <row r="334" spans="1:13" ht="37.5" customHeight="1">
      <c r="A334" s="265"/>
      <c r="B334" s="331" t="s">
        <v>300</v>
      </c>
      <c r="C334" s="2" t="s">
        <v>320</v>
      </c>
      <c r="D334" s="103" t="s">
        <v>9</v>
      </c>
      <c r="E334" s="10" t="s">
        <v>301</v>
      </c>
      <c r="F334" s="103" t="s">
        <v>161</v>
      </c>
      <c r="G334" s="300" t="s">
        <v>811</v>
      </c>
      <c r="H334" s="279" t="s">
        <v>720</v>
      </c>
      <c r="I334" s="279" t="s">
        <v>721</v>
      </c>
      <c r="J334" s="187">
        <v>30750.78955</v>
      </c>
      <c r="K334" s="187">
        <v>30750.78955</v>
      </c>
      <c r="L334" s="187">
        <v>30750.78955</v>
      </c>
      <c r="M334" s="187">
        <v>30750.78955</v>
      </c>
    </row>
    <row r="335" spans="1:13" ht="33.75" customHeight="1">
      <c r="A335" s="269"/>
      <c r="B335" s="373"/>
      <c r="C335" s="2" t="s">
        <v>320</v>
      </c>
      <c r="D335" s="103" t="s">
        <v>9</v>
      </c>
      <c r="E335" s="10" t="s">
        <v>301</v>
      </c>
      <c r="F335" s="103" t="s">
        <v>38</v>
      </c>
      <c r="G335" s="305"/>
      <c r="H335" s="308"/>
      <c r="I335" s="308"/>
      <c r="J335" s="187">
        <v>9342.77845</v>
      </c>
      <c r="K335" s="187">
        <v>9342.77845</v>
      </c>
      <c r="L335" s="187">
        <v>9342.77845</v>
      </c>
      <c r="M335" s="187">
        <v>9342.77845</v>
      </c>
    </row>
    <row r="336" spans="1:13" ht="33.75" customHeight="1">
      <c r="A336" s="266"/>
      <c r="B336" s="333"/>
      <c r="C336" s="2" t="s">
        <v>320</v>
      </c>
      <c r="D336" s="103" t="s">
        <v>9</v>
      </c>
      <c r="E336" s="10" t="s">
        <v>301</v>
      </c>
      <c r="F336" s="103" t="s">
        <v>39</v>
      </c>
      <c r="G336" s="280"/>
      <c r="H336" s="280"/>
      <c r="I336" s="280"/>
      <c r="J336" s="187">
        <v>253.992</v>
      </c>
      <c r="K336" s="187">
        <v>253.992</v>
      </c>
      <c r="L336" s="187">
        <v>253.992</v>
      </c>
      <c r="M336" s="187">
        <v>253.992</v>
      </c>
    </row>
    <row r="337" spans="1:13" ht="20.25" customHeight="1">
      <c r="A337" s="265"/>
      <c r="B337" s="371" t="s">
        <v>247</v>
      </c>
      <c r="C337" s="265" t="s">
        <v>319</v>
      </c>
      <c r="D337" s="265" t="s">
        <v>9</v>
      </c>
      <c r="E337" s="265" t="s">
        <v>246</v>
      </c>
      <c r="F337" s="265" t="s">
        <v>161</v>
      </c>
      <c r="G337" s="300" t="s">
        <v>812</v>
      </c>
      <c r="H337" s="279" t="s">
        <v>403</v>
      </c>
      <c r="I337" s="279" t="s">
        <v>642</v>
      </c>
      <c r="J337" s="344">
        <v>16063.96181</v>
      </c>
      <c r="K337" s="344">
        <v>16063.96181</v>
      </c>
      <c r="L337" s="344">
        <v>16019.71181</v>
      </c>
      <c r="M337" s="344">
        <v>16044.29181</v>
      </c>
    </row>
    <row r="338" spans="1:13" ht="20.25" customHeight="1">
      <c r="A338" s="269"/>
      <c r="B338" s="372"/>
      <c r="C338" s="266"/>
      <c r="D338" s="266"/>
      <c r="E338" s="266"/>
      <c r="F338" s="266"/>
      <c r="G338" s="305"/>
      <c r="H338" s="308"/>
      <c r="I338" s="308"/>
      <c r="J338" s="345"/>
      <c r="K338" s="345"/>
      <c r="L338" s="345"/>
      <c r="M338" s="345"/>
    </row>
    <row r="339" spans="1:13" ht="19.5" customHeight="1">
      <c r="A339" s="269"/>
      <c r="B339" s="372"/>
      <c r="C339" s="265" t="s">
        <v>319</v>
      </c>
      <c r="D339" s="265" t="s">
        <v>9</v>
      </c>
      <c r="E339" s="265" t="s">
        <v>246</v>
      </c>
      <c r="F339" s="265" t="s">
        <v>38</v>
      </c>
      <c r="G339" s="305"/>
      <c r="H339" s="308"/>
      <c r="I339" s="308"/>
      <c r="J339" s="344">
        <v>1361.95554</v>
      </c>
      <c r="K339" s="344">
        <v>1361.95554</v>
      </c>
      <c r="L339" s="344">
        <f>1411.40354-5.198</f>
        <v>1406.20554</v>
      </c>
      <c r="M339" s="344">
        <f>1386.82354-5.198</f>
        <v>1381.62554</v>
      </c>
    </row>
    <row r="340" spans="1:13" ht="19.5" customHeight="1">
      <c r="A340" s="269"/>
      <c r="B340" s="372"/>
      <c r="C340" s="266"/>
      <c r="D340" s="266"/>
      <c r="E340" s="266"/>
      <c r="F340" s="266"/>
      <c r="G340" s="305"/>
      <c r="H340" s="308"/>
      <c r="I340" s="308"/>
      <c r="J340" s="345"/>
      <c r="K340" s="345"/>
      <c r="L340" s="345"/>
      <c r="M340" s="345"/>
    </row>
    <row r="341" spans="1:13" ht="25.5" customHeight="1">
      <c r="A341" s="266"/>
      <c r="B341" s="327"/>
      <c r="C341" s="102" t="s">
        <v>319</v>
      </c>
      <c r="D341" s="102" t="s">
        <v>9</v>
      </c>
      <c r="E341" s="102" t="s">
        <v>246</v>
      </c>
      <c r="F341" s="102" t="s">
        <v>39</v>
      </c>
      <c r="G341" s="280"/>
      <c r="H341" s="280"/>
      <c r="I341" s="280"/>
      <c r="J341" s="183">
        <v>5.198</v>
      </c>
      <c r="K341" s="183">
        <v>5.198</v>
      </c>
      <c r="L341" s="183">
        <v>5.198</v>
      </c>
      <c r="M341" s="183">
        <v>5.198</v>
      </c>
    </row>
    <row r="342" spans="1:13" ht="45" customHeight="1">
      <c r="A342" s="102"/>
      <c r="B342" s="136" t="s">
        <v>337</v>
      </c>
      <c r="C342" s="102"/>
      <c r="D342" s="102"/>
      <c r="E342" s="102" t="s">
        <v>49</v>
      </c>
      <c r="F342" s="102"/>
      <c r="G342" s="146"/>
      <c r="H342" s="146"/>
      <c r="I342" s="146"/>
      <c r="J342" s="183">
        <f>J343+J344+J345</f>
        <v>3759.75194</v>
      </c>
      <c r="K342" s="183">
        <f>K343+K344+K345</f>
        <v>3759.75194</v>
      </c>
      <c r="L342" s="183">
        <f>L343+L344+L345</f>
        <v>3759.75194</v>
      </c>
      <c r="M342" s="183">
        <f>M343+M344+M345</f>
        <v>3759.75194</v>
      </c>
    </row>
    <row r="343" spans="1:13" ht="46.5" customHeight="1">
      <c r="A343" s="265"/>
      <c r="B343" s="312" t="s">
        <v>559</v>
      </c>
      <c r="C343" s="2" t="s">
        <v>320</v>
      </c>
      <c r="D343" s="102" t="s">
        <v>86</v>
      </c>
      <c r="E343" s="102" t="s">
        <v>334</v>
      </c>
      <c r="F343" s="102" t="s">
        <v>161</v>
      </c>
      <c r="G343" s="300" t="s">
        <v>899</v>
      </c>
      <c r="H343" s="279" t="s">
        <v>719</v>
      </c>
      <c r="I343" s="279" t="s">
        <v>726</v>
      </c>
      <c r="J343" s="182">
        <v>2848.197</v>
      </c>
      <c r="K343" s="182">
        <v>2848.197</v>
      </c>
      <c r="L343" s="182">
        <v>2848.197</v>
      </c>
      <c r="M343" s="182">
        <v>2848.197</v>
      </c>
    </row>
    <row r="344" spans="1:13" ht="46.5" customHeight="1">
      <c r="A344" s="269"/>
      <c r="B344" s="368"/>
      <c r="C344" s="2" t="s">
        <v>320</v>
      </c>
      <c r="D344" s="102" t="s">
        <v>86</v>
      </c>
      <c r="E344" s="102" t="s">
        <v>334</v>
      </c>
      <c r="F344" s="102" t="s">
        <v>38</v>
      </c>
      <c r="G344" s="307"/>
      <c r="H344" s="307"/>
      <c r="I344" s="307"/>
      <c r="J344" s="182">
        <v>843.73294</v>
      </c>
      <c r="K344" s="182">
        <v>843.73294</v>
      </c>
      <c r="L344" s="182">
        <v>843.73294</v>
      </c>
      <c r="M344" s="182">
        <v>843.73294</v>
      </c>
    </row>
    <row r="345" spans="1:13" ht="46.5" customHeight="1">
      <c r="A345" s="266"/>
      <c r="B345" s="327"/>
      <c r="C345" s="2" t="s">
        <v>320</v>
      </c>
      <c r="D345" s="102" t="s">
        <v>86</v>
      </c>
      <c r="E345" s="102" t="s">
        <v>334</v>
      </c>
      <c r="F345" s="102" t="s">
        <v>39</v>
      </c>
      <c r="G345" s="280"/>
      <c r="H345" s="280"/>
      <c r="I345" s="280"/>
      <c r="J345" s="182">
        <v>67.822</v>
      </c>
      <c r="K345" s="182">
        <v>67.822</v>
      </c>
      <c r="L345" s="182">
        <v>67.822</v>
      </c>
      <c r="M345" s="182">
        <v>67.822</v>
      </c>
    </row>
    <row r="346" spans="1:60" ht="30" customHeight="1">
      <c r="A346" s="75" t="s">
        <v>325</v>
      </c>
      <c r="B346" s="76" t="s">
        <v>112</v>
      </c>
      <c r="C346" s="75"/>
      <c r="D346" s="75"/>
      <c r="E346" s="98"/>
      <c r="F346" s="75"/>
      <c r="G346" s="99"/>
      <c r="H346" s="82"/>
      <c r="I346" s="82"/>
      <c r="J346" s="180">
        <f>J347</f>
        <v>6832.17</v>
      </c>
      <c r="K346" s="180">
        <f>K347</f>
        <v>6832.17</v>
      </c>
      <c r="L346" s="180">
        <f>L347</f>
        <v>6832.17</v>
      </c>
      <c r="M346" s="180">
        <f>M347</f>
        <v>6832.17</v>
      </c>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row>
    <row r="347" spans="1:60" ht="30" customHeight="1">
      <c r="A347" s="2"/>
      <c r="B347" s="6" t="s">
        <v>92</v>
      </c>
      <c r="C347" s="2"/>
      <c r="D347" s="2"/>
      <c r="E347" s="10" t="s">
        <v>59</v>
      </c>
      <c r="F347" s="2"/>
      <c r="G347" s="95"/>
      <c r="H347" s="93"/>
      <c r="I347" s="93"/>
      <c r="J347" s="181">
        <f>K348</f>
        <v>6832.17</v>
      </c>
      <c r="K347" s="181">
        <f>K348</f>
        <v>6832.17</v>
      </c>
      <c r="L347" s="181">
        <f>L348</f>
        <v>6832.17</v>
      </c>
      <c r="M347" s="181">
        <f>M348</f>
        <v>6832.17</v>
      </c>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row>
    <row r="348" spans="1:60" ht="119.25" customHeight="1">
      <c r="A348" s="2"/>
      <c r="B348" s="6" t="s">
        <v>104</v>
      </c>
      <c r="C348" s="2" t="s">
        <v>320</v>
      </c>
      <c r="D348" s="2" t="s">
        <v>84</v>
      </c>
      <c r="E348" s="2" t="s">
        <v>93</v>
      </c>
      <c r="F348" s="2" t="s">
        <v>85</v>
      </c>
      <c r="G348" s="9" t="s">
        <v>434</v>
      </c>
      <c r="H348" s="5" t="s">
        <v>376</v>
      </c>
      <c r="I348" s="5" t="s">
        <v>377</v>
      </c>
      <c r="J348" s="181">
        <v>6832.17</v>
      </c>
      <c r="K348" s="181">
        <v>6832.17</v>
      </c>
      <c r="L348" s="181">
        <v>6832.17</v>
      </c>
      <c r="M348" s="181">
        <v>6832.17</v>
      </c>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row>
    <row r="349" spans="1:60" ht="225" customHeight="1">
      <c r="A349" s="75" t="s">
        <v>610</v>
      </c>
      <c r="B349" s="84" t="s">
        <v>611</v>
      </c>
      <c r="C349" s="75"/>
      <c r="D349" s="75"/>
      <c r="E349" s="75"/>
      <c r="F349" s="75"/>
      <c r="G349" s="75"/>
      <c r="H349" s="82"/>
      <c r="I349" s="82"/>
      <c r="J349" s="180">
        <f aca="true" t="shared" si="18" ref="J349:M351">J350</f>
        <v>25171.9</v>
      </c>
      <c r="K349" s="180">
        <f t="shared" si="18"/>
        <v>25171.9</v>
      </c>
      <c r="L349" s="180">
        <f t="shared" si="18"/>
        <v>25738.8</v>
      </c>
      <c r="M349" s="180">
        <f t="shared" si="18"/>
        <v>25873.9</v>
      </c>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row>
    <row r="350" spans="1:60" ht="30" customHeight="1">
      <c r="A350" s="2"/>
      <c r="B350" s="12" t="s">
        <v>255</v>
      </c>
      <c r="C350" s="2"/>
      <c r="D350" s="2"/>
      <c r="E350" s="10" t="s">
        <v>68</v>
      </c>
      <c r="F350" s="2"/>
      <c r="G350" s="2"/>
      <c r="H350" s="5"/>
      <c r="I350" s="5"/>
      <c r="J350" s="181">
        <f t="shared" si="18"/>
        <v>25171.9</v>
      </c>
      <c r="K350" s="181">
        <f t="shared" si="18"/>
        <v>25171.9</v>
      </c>
      <c r="L350" s="181">
        <f t="shared" si="18"/>
        <v>25738.8</v>
      </c>
      <c r="M350" s="181">
        <f t="shared" si="18"/>
        <v>25873.9</v>
      </c>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row>
    <row r="351" spans="1:60" ht="15.75" customHeight="1">
      <c r="A351" s="2"/>
      <c r="B351" s="12" t="s">
        <v>256</v>
      </c>
      <c r="C351" s="2"/>
      <c r="D351" s="2"/>
      <c r="E351" s="10" t="s">
        <v>79</v>
      </c>
      <c r="F351" s="2"/>
      <c r="G351" s="2"/>
      <c r="H351" s="5"/>
      <c r="I351" s="5"/>
      <c r="J351" s="181">
        <f t="shared" si="18"/>
        <v>25171.9</v>
      </c>
      <c r="K351" s="181">
        <f t="shared" si="18"/>
        <v>25171.9</v>
      </c>
      <c r="L351" s="181">
        <f t="shared" si="18"/>
        <v>25738.8</v>
      </c>
      <c r="M351" s="181">
        <f t="shared" si="18"/>
        <v>25873.9</v>
      </c>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row>
    <row r="352" spans="1:60" ht="138" customHeight="1">
      <c r="A352" s="2"/>
      <c r="B352" s="12" t="s">
        <v>493</v>
      </c>
      <c r="C352" s="2" t="s">
        <v>322</v>
      </c>
      <c r="D352" s="2" t="s">
        <v>67</v>
      </c>
      <c r="E352" s="10" t="s">
        <v>494</v>
      </c>
      <c r="F352" s="2" t="s">
        <v>42</v>
      </c>
      <c r="G352" s="132" t="s">
        <v>813</v>
      </c>
      <c r="H352" s="2" t="s">
        <v>428</v>
      </c>
      <c r="I352" s="224" t="s">
        <v>531</v>
      </c>
      <c r="J352" s="259">
        <v>25171.9</v>
      </c>
      <c r="K352" s="259">
        <v>25171.9</v>
      </c>
      <c r="L352" s="257">
        <v>25738.8</v>
      </c>
      <c r="M352" s="259">
        <v>25873.9</v>
      </c>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row>
    <row r="353" spans="1:60" ht="128.25" customHeight="1">
      <c r="A353" s="37" t="s">
        <v>387</v>
      </c>
      <c r="B353" s="38" t="s">
        <v>388</v>
      </c>
      <c r="C353" s="42"/>
      <c r="D353" s="42"/>
      <c r="E353" s="42"/>
      <c r="F353" s="42"/>
      <c r="G353" s="42"/>
      <c r="H353" s="42"/>
      <c r="I353" s="42"/>
      <c r="J353" s="179">
        <f>J354+J364</f>
        <v>41398.1</v>
      </c>
      <c r="K353" s="179">
        <f>K354+K364</f>
        <v>41398.1</v>
      </c>
      <c r="L353" s="179">
        <f>L354+L364</f>
        <v>28617.199999999993</v>
      </c>
      <c r="M353" s="179">
        <f>M354+M364</f>
        <v>40665.49999999999</v>
      </c>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row>
    <row r="354" spans="1:60" ht="28.5" customHeight="1">
      <c r="A354" s="42">
        <v>3101</v>
      </c>
      <c r="B354" s="149" t="s">
        <v>386</v>
      </c>
      <c r="C354" s="42"/>
      <c r="D354" s="42"/>
      <c r="E354" s="42"/>
      <c r="F354" s="42"/>
      <c r="G354" s="42"/>
      <c r="H354" s="42"/>
      <c r="I354" s="42"/>
      <c r="J354" s="179">
        <f>J355+J360</f>
        <v>1455.2</v>
      </c>
      <c r="K354" s="179">
        <f>K355+K360</f>
        <v>1455.2</v>
      </c>
      <c r="L354" s="179">
        <f>L355+L360</f>
        <v>1508.1</v>
      </c>
      <c r="M354" s="179">
        <f>M355+M360</f>
        <v>1538.1</v>
      </c>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row>
    <row r="355" spans="1:60" ht="30" customHeight="1">
      <c r="A355" s="80">
        <v>3102</v>
      </c>
      <c r="B355" s="79" t="s">
        <v>455</v>
      </c>
      <c r="C355" s="167"/>
      <c r="D355" s="167"/>
      <c r="E355" s="167"/>
      <c r="F355" s="167"/>
      <c r="G355" s="167"/>
      <c r="H355" s="167"/>
      <c r="I355" s="167"/>
      <c r="J355" s="180">
        <f aca="true" t="shared" si="19" ref="J355:M356">J356</f>
        <v>1450.5</v>
      </c>
      <c r="K355" s="180">
        <f t="shared" si="19"/>
        <v>1450.5</v>
      </c>
      <c r="L355" s="180">
        <f t="shared" si="19"/>
        <v>1503.1999999999998</v>
      </c>
      <c r="M355" s="180">
        <f t="shared" si="19"/>
        <v>1503.1999999999998</v>
      </c>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row>
    <row r="356" spans="1:60" ht="30" customHeight="1">
      <c r="A356" s="4"/>
      <c r="B356" s="6" t="s">
        <v>92</v>
      </c>
      <c r="C356" s="168"/>
      <c r="D356" s="168"/>
      <c r="E356" s="10" t="s">
        <v>59</v>
      </c>
      <c r="F356" s="168"/>
      <c r="G356" s="168"/>
      <c r="H356" s="168"/>
      <c r="I356" s="168"/>
      <c r="J356" s="181">
        <f t="shared" si="19"/>
        <v>1450.5</v>
      </c>
      <c r="K356" s="181">
        <f t="shared" si="19"/>
        <v>1450.5</v>
      </c>
      <c r="L356" s="181">
        <f t="shared" si="19"/>
        <v>1503.1999999999998</v>
      </c>
      <c r="M356" s="181">
        <f t="shared" si="19"/>
        <v>1503.1999999999998</v>
      </c>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row>
    <row r="357" spans="1:60" ht="30" customHeight="1">
      <c r="A357" s="4"/>
      <c r="B357" s="166" t="s">
        <v>249</v>
      </c>
      <c r="C357" s="168"/>
      <c r="D357" s="168"/>
      <c r="E357" s="10" t="s">
        <v>250</v>
      </c>
      <c r="F357" s="168"/>
      <c r="G357" s="168"/>
      <c r="H357" s="168"/>
      <c r="I357" s="168"/>
      <c r="J357" s="181">
        <f>J358+J359</f>
        <v>1450.5</v>
      </c>
      <c r="K357" s="181">
        <f>K358+K359</f>
        <v>1450.5</v>
      </c>
      <c r="L357" s="181">
        <f>L358+L359</f>
        <v>1503.1999999999998</v>
      </c>
      <c r="M357" s="181">
        <f>M358+M359</f>
        <v>1503.1999999999998</v>
      </c>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row>
    <row r="358" spans="1:60" ht="27" customHeight="1">
      <c r="A358" s="4"/>
      <c r="B358" s="326" t="s">
        <v>458</v>
      </c>
      <c r="C358" s="2" t="s">
        <v>320</v>
      </c>
      <c r="D358" s="2" t="s">
        <v>9</v>
      </c>
      <c r="E358" s="2" t="s">
        <v>457</v>
      </c>
      <c r="F358" s="4">
        <v>120</v>
      </c>
      <c r="G358" s="287" t="s">
        <v>814</v>
      </c>
      <c r="H358" s="267" t="s">
        <v>459</v>
      </c>
      <c r="I358" s="267" t="s">
        <v>460</v>
      </c>
      <c r="J358" s="181">
        <v>1230.65</v>
      </c>
      <c r="K358" s="181">
        <v>1230.65</v>
      </c>
      <c r="L358" s="181">
        <v>1283.35</v>
      </c>
      <c r="M358" s="181">
        <v>1283.35</v>
      </c>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row>
    <row r="359" spans="1:60" ht="27" customHeight="1">
      <c r="A359" s="4"/>
      <c r="B359" s="327"/>
      <c r="C359" s="2" t="s">
        <v>320</v>
      </c>
      <c r="D359" s="2" t="s">
        <v>9</v>
      </c>
      <c r="E359" s="2" t="s">
        <v>457</v>
      </c>
      <c r="F359" s="4">
        <v>240</v>
      </c>
      <c r="G359" s="280"/>
      <c r="H359" s="264"/>
      <c r="I359" s="264"/>
      <c r="J359" s="181">
        <v>219.85</v>
      </c>
      <c r="K359" s="181">
        <v>219.85</v>
      </c>
      <c r="L359" s="181">
        <v>219.85</v>
      </c>
      <c r="M359" s="181">
        <v>219.85</v>
      </c>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row>
    <row r="360" spans="1:60" ht="30" customHeight="1">
      <c r="A360" s="80">
        <v>3103</v>
      </c>
      <c r="B360" s="79" t="s">
        <v>456</v>
      </c>
      <c r="C360" s="167"/>
      <c r="D360" s="167"/>
      <c r="E360" s="167"/>
      <c r="F360" s="167"/>
      <c r="G360" s="167"/>
      <c r="H360" s="167"/>
      <c r="I360" s="167"/>
      <c r="J360" s="180">
        <f aca="true" t="shared" si="20" ref="J360:M362">J361</f>
        <v>4.7</v>
      </c>
      <c r="K360" s="180">
        <f t="shared" si="20"/>
        <v>4.7</v>
      </c>
      <c r="L360" s="180">
        <f t="shared" si="20"/>
        <v>4.9</v>
      </c>
      <c r="M360" s="180">
        <f t="shared" si="20"/>
        <v>34.900000000000006</v>
      </c>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row>
    <row r="361" spans="1:60" ht="30" customHeight="1">
      <c r="A361" s="4"/>
      <c r="B361" s="6" t="s">
        <v>92</v>
      </c>
      <c r="C361" s="168"/>
      <c r="D361" s="168"/>
      <c r="E361" s="10" t="s">
        <v>59</v>
      </c>
      <c r="F361" s="168"/>
      <c r="G361" s="168"/>
      <c r="H361" s="168"/>
      <c r="I361" s="168"/>
      <c r="J361" s="181">
        <f t="shared" si="20"/>
        <v>4.7</v>
      </c>
      <c r="K361" s="181">
        <f t="shared" si="20"/>
        <v>4.7</v>
      </c>
      <c r="L361" s="181">
        <f t="shared" si="20"/>
        <v>4.9</v>
      </c>
      <c r="M361" s="181">
        <f t="shared" si="20"/>
        <v>34.900000000000006</v>
      </c>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row>
    <row r="362" spans="1:60" ht="30" customHeight="1">
      <c r="A362" s="4"/>
      <c r="B362" s="166" t="s">
        <v>249</v>
      </c>
      <c r="C362" s="168"/>
      <c r="D362" s="168"/>
      <c r="E362" s="10" t="s">
        <v>250</v>
      </c>
      <c r="F362" s="168"/>
      <c r="G362" s="168"/>
      <c r="H362" s="168"/>
      <c r="I362" s="168"/>
      <c r="J362" s="181">
        <f t="shared" si="20"/>
        <v>4.7</v>
      </c>
      <c r="K362" s="181">
        <f t="shared" si="20"/>
        <v>4.7</v>
      </c>
      <c r="L362" s="181">
        <f t="shared" si="20"/>
        <v>4.9</v>
      </c>
      <c r="M362" s="181">
        <f t="shared" si="20"/>
        <v>34.900000000000006</v>
      </c>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row>
    <row r="363" spans="1:60" ht="74.25" customHeight="1">
      <c r="A363" s="4"/>
      <c r="B363" s="11" t="s">
        <v>462</v>
      </c>
      <c r="C363" s="2" t="s">
        <v>320</v>
      </c>
      <c r="D363" s="2" t="s">
        <v>461</v>
      </c>
      <c r="E363" s="2" t="s">
        <v>463</v>
      </c>
      <c r="F363" s="4">
        <v>240</v>
      </c>
      <c r="G363" s="121" t="s">
        <v>815</v>
      </c>
      <c r="H363" s="102" t="s">
        <v>258</v>
      </c>
      <c r="I363" s="102" t="s">
        <v>464</v>
      </c>
      <c r="J363" s="181">
        <f>1.3+3.4</f>
        <v>4.7</v>
      </c>
      <c r="K363" s="181">
        <f>1.3+3.4</f>
        <v>4.7</v>
      </c>
      <c r="L363" s="181">
        <f>1.2+3.7</f>
        <v>4.9</v>
      </c>
      <c r="M363" s="181">
        <f>1.2+33.7</f>
        <v>34.900000000000006</v>
      </c>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row>
    <row r="364" spans="1:60" ht="34.5" customHeight="1">
      <c r="A364" s="37" t="s">
        <v>381</v>
      </c>
      <c r="B364" s="38" t="s">
        <v>382</v>
      </c>
      <c r="C364" s="42"/>
      <c r="D364" s="42"/>
      <c r="E364" s="42"/>
      <c r="F364" s="42"/>
      <c r="G364" s="42"/>
      <c r="H364" s="42"/>
      <c r="I364" s="42"/>
      <c r="J364" s="179">
        <f>J378+J365+J404+J397+J390+J386+J409</f>
        <v>39942.9</v>
      </c>
      <c r="K364" s="179">
        <f>K378+K365+K404+K397+K390+K386+K409</f>
        <v>39942.9</v>
      </c>
      <c r="L364" s="179">
        <f>L378+L365+L404+L397+L390+L386+L409</f>
        <v>27109.099999999995</v>
      </c>
      <c r="M364" s="179">
        <f>M378+M365+M404+M397+M390+M386+M409</f>
        <v>39127.399999999994</v>
      </c>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row>
    <row r="365" spans="1:60" ht="180" customHeight="1">
      <c r="A365" s="75" t="s">
        <v>383</v>
      </c>
      <c r="B365" s="84" t="s">
        <v>518</v>
      </c>
      <c r="C365" s="75"/>
      <c r="D365" s="75"/>
      <c r="E365" s="75"/>
      <c r="F365" s="75"/>
      <c r="G365" s="75"/>
      <c r="H365" s="75"/>
      <c r="I365" s="75"/>
      <c r="J365" s="180">
        <f>J374+J366</f>
        <v>3417.5</v>
      </c>
      <c r="K365" s="180">
        <f>K374+K366</f>
        <v>3417.5</v>
      </c>
      <c r="L365" s="180">
        <f>L374+L366</f>
        <v>3533.7000000000003</v>
      </c>
      <c r="M365" s="180">
        <f>M374+M366</f>
        <v>3533.7000000000003</v>
      </c>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row>
    <row r="366" spans="1:60" ht="30" customHeight="1">
      <c r="A366" s="2"/>
      <c r="B366" s="170" t="s">
        <v>92</v>
      </c>
      <c r="C366" s="2"/>
      <c r="D366" s="2"/>
      <c r="E366" s="169" t="s">
        <v>59</v>
      </c>
      <c r="F366" s="2"/>
      <c r="G366" s="102"/>
      <c r="H366" s="2"/>
      <c r="I366" s="102"/>
      <c r="J366" s="181">
        <f>J367</f>
        <v>3321.5</v>
      </c>
      <c r="K366" s="181">
        <f>K367</f>
        <v>3321.5</v>
      </c>
      <c r="L366" s="181">
        <f>L367</f>
        <v>3434.3</v>
      </c>
      <c r="M366" s="181">
        <f>M367</f>
        <v>3434.3</v>
      </c>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row>
    <row r="367" spans="1:60" ht="30" customHeight="1">
      <c r="A367" s="2"/>
      <c r="B367" s="148" t="s">
        <v>249</v>
      </c>
      <c r="C367" s="2"/>
      <c r="D367" s="2"/>
      <c r="E367" s="169" t="s">
        <v>250</v>
      </c>
      <c r="F367" s="2"/>
      <c r="G367" s="102"/>
      <c r="H367" s="2"/>
      <c r="I367" s="102"/>
      <c r="J367" s="181">
        <f>SUM(J368:J373)</f>
        <v>3321.5</v>
      </c>
      <c r="K367" s="181">
        <f>SUM(K368:K373)</f>
        <v>3321.5</v>
      </c>
      <c r="L367" s="181">
        <f>SUM(L368:L373)</f>
        <v>3434.3</v>
      </c>
      <c r="M367" s="181">
        <f>SUM(M368:M373)</f>
        <v>3434.3</v>
      </c>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row>
    <row r="368" spans="1:60" ht="141" customHeight="1">
      <c r="A368" s="2"/>
      <c r="B368" s="12" t="s">
        <v>886</v>
      </c>
      <c r="C368" s="2" t="s">
        <v>320</v>
      </c>
      <c r="D368" s="2" t="s">
        <v>270</v>
      </c>
      <c r="E368" s="2" t="s">
        <v>660</v>
      </c>
      <c r="F368" s="2" t="s">
        <v>37</v>
      </c>
      <c r="G368" s="126" t="s">
        <v>816</v>
      </c>
      <c r="H368" s="102" t="s">
        <v>476</v>
      </c>
      <c r="I368" s="102" t="s">
        <v>477</v>
      </c>
      <c r="J368" s="181">
        <v>196.1</v>
      </c>
      <c r="K368" s="181">
        <v>196.1</v>
      </c>
      <c r="L368" s="181">
        <v>198.2</v>
      </c>
      <c r="M368" s="181">
        <v>198.2</v>
      </c>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row>
    <row r="369" spans="1:60" ht="63" customHeight="1">
      <c r="A369" s="2"/>
      <c r="B369" s="12" t="s">
        <v>881</v>
      </c>
      <c r="C369" s="2" t="s">
        <v>320</v>
      </c>
      <c r="D369" s="2" t="s">
        <v>270</v>
      </c>
      <c r="E369" s="174" t="s">
        <v>659</v>
      </c>
      <c r="F369" s="2" t="s">
        <v>37</v>
      </c>
      <c r="G369" s="126" t="s">
        <v>817</v>
      </c>
      <c r="H369" s="102" t="s">
        <v>499</v>
      </c>
      <c r="I369" s="102" t="s">
        <v>500</v>
      </c>
      <c r="J369" s="184">
        <v>2373.1</v>
      </c>
      <c r="K369" s="184">
        <v>2373.1</v>
      </c>
      <c r="L369" s="184">
        <v>2457.4</v>
      </c>
      <c r="M369" s="184">
        <v>2457.4</v>
      </c>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row>
    <row r="370" spans="1:60" ht="61.5" customHeight="1">
      <c r="A370" s="2"/>
      <c r="B370" s="7" t="s">
        <v>496</v>
      </c>
      <c r="C370" s="2" t="s">
        <v>319</v>
      </c>
      <c r="D370" s="2" t="s">
        <v>272</v>
      </c>
      <c r="E370" s="2" t="s">
        <v>658</v>
      </c>
      <c r="F370" s="10" t="s">
        <v>37</v>
      </c>
      <c r="G370" s="9" t="s">
        <v>722</v>
      </c>
      <c r="H370" s="2" t="s">
        <v>497</v>
      </c>
      <c r="I370" s="2" t="s">
        <v>498</v>
      </c>
      <c r="J370" s="181">
        <v>102</v>
      </c>
      <c r="K370" s="181">
        <v>102</v>
      </c>
      <c r="L370" s="181">
        <v>105.6</v>
      </c>
      <c r="M370" s="256">
        <v>105.6</v>
      </c>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row>
    <row r="371" spans="1:60" ht="178.5" customHeight="1">
      <c r="A371" s="21"/>
      <c r="B371" s="12" t="s">
        <v>412</v>
      </c>
      <c r="C371" s="160" t="s">
        <v>408</v>
      </c>
      <c r="D371" s="2" t="s">
        <v>9</v>
      </c>
      <c r="E371" s="2" t="s">
        <v>650</v>
      </c>
      <c r="F371" s="2" t="s">
        <v>37</v>
      </c>
      <c r="G371" s="121" t="s">
        <v>818</v>
      </c>
      <c r="H371" s="4" t="s">
        <v>413</v>
      </c>
      <c r="I371" s="97" t="s">
        <v>435</v>
      </c>
      <c r="J371" s="181">
        <v>17.3</v>
      </c>
      <c r="K371" s="181">
        <v>17.3</v>
      </c>
      <c r="L371" s="181">
        <v>17.9</v>
      </c>
      <c r="M371" s="181">
        <v>17.9</v>
      </c>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row>
    <row r="372" spans="1:60" ht="133.5" customHeight="1">
      <c r="A372" s="2"/>
      <c r="B372" s="87" t="s">
        <v>411</v>
      </c>
      <c r="C372" s="156" t="s">
        <v>408</v>
      </c>
      <c r="D372" s="1" t="s">
        <v>9</v>
      </c>
      <c r="E372" s="1" t="s">
        <v>651</v>
      </c>
      <c r="F372" s="2" t="s">
        <v>37</v>
      </c>
      <c r="G372" s="121" t="s">
        <v>819</v>
      </c>
      <c r="H372" s="122" t="s">
        <v>601</v>
      </c>
      <c r="I372" s="157" t="s">
        <v>690</v>
      </c>
      <c r="J372" s="181">
        <v>183</v>
      </c>
      <c r="K372" s="181">
        <v>183</v>
      </c>
      <c r="L372" s="181">
        <v>189.3</v>
      </c>
      <c r="M372" s="256">
        <v>189.3</v>
      </c>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row>
    <row r="373" spans="1:60" ht="123" customHeight="1">
      <c r="A373" s="203"/>
      <c r="B373" s="7" t="s">
        <v>922</v>
      </c>
      <c r="C373" s="202" t="s">
        <v>408</v>
      </c>
      <c r="D373" s="2" t="s">
        <v>41</v>
      </c>
      <c r="E373" s="2" t="s">
        <v>652</v>
      </c>
      <c r="F373" s="2" t="s">
        <v>37</v>
      </c>
      <c r="G373" s="9" t="s">
        <v>820</v>
      </c>
      <c r="H373" s="4" t="s">
        <v>393</v>
      </c>
      <c r="I373" s="157" t="s">
        <v>616</v>
      </c>
      <c r="J373" s="181">
        <v>450</v>
      </c>
      <c r="K373" s="181">
        <v>450</v>
      </c>
      <c r="L373" s="181">
        <v>465.9</v>
      </c>
      <c r="M373" s="181">
        <v>465.9</v>
      </c>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row>
    <row r="374" spans="1:60" ht="45" customHeight="1">
      <c r="A374" s="2"/>
      <c r="B374" s="148" t="s">
        <v>197</v>
      </c>
      <c r="C374" s="2"/>
      <c r="D374" s="2"/>
      <c r="E374" s="169" t="s">
        <v>49</v>
      </c>
      <c r="F374" s="2"/>
      <c r="G374" s="2"/>
      <c r="H374" s="2"/>
      <c r="I374" s="2"/>
      <c r="J374" s="181">
        <f>J375</f>
        <v>96</v>
      </c>
      <c r="K374" s="181">
        <f>K375</f>
        <v>96</v>
      </c>
      <c r="L374" s="181">
        <f>L375</f>
        <v>99.39999999999999</v>
      </c>
      <c r="M374" s="181">
        <f>M375</f>
        <v>99.39999999999999</v>
      </c>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row>
    <row r="375" spans="1:60" ht="30" customHeight="1">
      <c r="A375" s="2"/>
      <c r="B375" s="148" t="s">
        <v>335</v>
      </c>
      <c r="C375" s="2"/>
      <c r="D375" s="2"/>
      <c r="E375" s="2" t="s">
        <v>336</v>
      </c>
      <c r="F375" s="2"/>
      <c r="G375" s="2"/>
      <c r="H375" s="2"/>
      <c r="I375" s="2"/>
      <c r="J375" s="181">
        <f>J376+J377</f>
        <v>96</v>
      </c>
      <c r="K375" s="181">
        <f>K376+K377</f>
        <v>96</v>
      </c>
      <c r="L375" s="181">
        <f>L376+L377</f>
        <v>99.39999999999999</v>
      </c>
      <c r="M375" s="181">
        <f>M376+M377</f>
        <v>99.39999999999999</v>
      </c>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row>
    <row r="376" spans="1:60" ht="111.75" customHeight="1">
      <c r="A376" s="2"/>
      <c r="B376" s="148" t="s">
        <v>470</v>
      </c>
      <c r="C376" s="2" t="s">
        <v>320</v>
      </c>
      <c r="D376" s="2" t="s">
        <v>86</v>
      </c>
      <c r="E376" s="2" t="s">
        <v>469</v>
      </c>
      <c r="F376" s="2" t="s">
        <v>37</v>
      </c>
      <c r="G376" s="9" t="s">
        <v>821</v>
      </c>
      <c r="H376" s="5" t="s">
        <v>471</v>
      </c>
      <c r="I376" s="5" t="s">
        <v>472</v>
      </c>
      <c r="J376" s="181">
        <v>73</v>
      </c>
      <c r="K376" s="181">
        <v>73</v>
      </c>
      <c r="L376" s="181">
        <v>75.6</v>
      </c>
      <c r="M376" s="181">
        <v>75.6</v>
      </c>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row>
    <row r="377" spans="1:60" ht="104.25" customHeight="1">
      <c r="A377" s="2"/>
      <c r="B377" s="12" t="s">
        <v>465</v>
      </c>
      <c r="C377" s="2" t="s">
        <v>320</v>
      </c>
      <c r="D377" s="2" t="s">
        <v>41</v>
      </c>
      <c r="E377" s="4" t="s">
        <v>466</v>
      </c>
      <c r="F377" s="2" t="s">
        <v>37</v>
      </c>
      <c r="G377" s="121" t="s">
        <v>822</v>
      </c>
      <c r="H377" s="2" t="s">
        <v>258</v>
      </c>
      <c r="I377" s="102" t="s">
        <v>467</v>
      </c>
      <c r="J377" s="181">
        <v>23</v>
      </c>
      <c r="K377" s="181">
        <v>23</v>
      </c>
      <c r="L377" s="181">
        <v>23.8</v>
      </c>
      <c r="M377" s="181">
        <v>23.8</v>
      </c>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row>
    <row r="378" spans="1:60" ht="210" customHeight="1">
      <c r="A378" s="75" t="s">
        <v>385</v>
      </c>
      <c r="B378" s="84" t="s">
        <v>520</v>
      </c>
      <c r="C378" s="75"/>
      <c r="D378" s="75"/>
      <c r="E378" s="75"/>
      <c r="F378" s="75"/>
      <c r="G378" s="75"/>
      <c r="H378" s="75"/>
      <c r="I378" s="75"/>
      <c r="J378" s="180">
        <f>J383+J379</f>
        <v>407.7</v>
      </c>
      <c r="K378" s="180">
        <f>K383+K379</f>
        <v>407.7</v>
      </c>
      <c r="L378" s="180">
        <f>L383+L379</f>
        <v>420.1</v>
      </c>
      <c r="M378" s="180">
        <f>M383+M379</f>
        <v>420.1</v>
      </c>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row>
    <row r="379" spans="1:60" ht="30" customHeight="1">
      <c r="A379" s="2"/>
      <c r="B379" s="170" t="s">
        <v>92</v>
      </c>
      <c r="C379" s="2"/>
      <c r="D379" s="2"/>
      <c r="E379" s="169" t="s">
        <v>59</v>
      </c>
      <c r="F379" s="2"/>
      <c r="G379" s="102"/>
      <c r="H379" s="2"/>
      <c r="I379" s="102"/>
      <c r="J379" s="181">
        <f>J380</f>
        <v>359.4</v>
      </c>
      <c r="K379" s="181">
        <f>K380</f>
        <v>359.4</v>
      </c>
      <c r="L379" s="181">
        <f>L380</f>
        <v>371.8</v>
      </c>
      <c r="M379" s="181">
        <f>M380</f>
        <v>371.8</v>
      </c>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row>
    <row r="380" spans="1:60" ht="30" customHeight="1">
      <c r="A380" s="2"/>
      <c r="B380" s="148" t="s">
        <v>249</v>
      </c>
      <c r="C380" s="2"/>
      <c r="D380" s="2"/>
      <c r="E380" s="169" t="s">
        <v>250</v>
      </c>
      <c r="F380" s="2"/>
      <c r="G380" s="102"/>
      <c r="H380" s="2"/>
      <c r="I380" s="102"/>
      <c r="J380" s="181">
        <f>J381+J382</f>
        <v>359.4</v>
      </c>
      <c r="K380" s="181">
        <f>K381+K382</f>
        <v>359.4</v>
      </c>
      <c r="L380" s="181">
        <f>L381+L382</f>
        <v>371.8</v>
      </c>
      <c r="M380" s="181">
        <f>M381+M382</f>
        <v>371.8</v>
      </c>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row>
    <row r="381" spans="1:60" ht="143.25" customHeight="1">
      <c r="A381" s="2"/>
      <c r="B381" s="12" t="s">
        <v>886</v>
      </c>
      <c r="C381" s="2" t="s">
        <v>320</v>
      </c>
      <c r="D381" s="2" t="s">
        <v>270</v>
      </c>
      <c r="E381" s="2" t="s">
        <v>660</v>
      </c>
      <c r="F381" s="2" t="s">
        <v>38</v>
      </c>
      <c r="G381" s="126" t="s">
        <v>816</v>
      </c>
      <c r="H381" s="102" t="s">
        <v>476</v>
      </c>
      <c r="I381" s="102" t="s">
        <v>477</v>
      </c>
      <c r="J381" s="181">
        <v>248.4</v>
      </c>
      <c r="K381" s="181">
        <v>248.4</v>
      </c>
      <c r="L381" s="181">
        <v>260.8</v>
      </c>
      <c r="M381" s="181">
        <v>260.8</v>
      </c>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row>
    <row r="382" spans="1:60" ht="63" customHeight="1">
      <c r="A382" s="2"/>
      <c r="B382" s="12" t="s">
        <v>881</v>
      </c>
      <c r="C382" s="2" t="s">
        <v>320</v>
      </c>
      <c r="D382" s="2" t="s">
        <v>270</v>
      </c>
      <c r="E382" s="174" t="s">
        <v>659</v>
      </c>
      <c r="F382" s="2" t="s">
        <v>38</v>
      </c>
      <c r="G382" s="126" t="s">
        <v>817</v>
      </c>
      <c r="H382" s="102" t="s">
        <v>499</v>
      </c>
      <c r="I382" s="102" t="s">
        <v>500</v>
      </c>
      <c r="J382" s="184">
        <v>111</v>
      </c>
      <c r="K382" s="184">
        <v>111</v>
      </c>
      <c r="L382" s="184">
        <v>111</v>
      </c>
      <c r="M382" s="184">
        <v>111</v>
      </c>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row>
    <row r="383" spans="1:60" ht="45" customHeight="1">
      <c r="A383" s="2"/>
      <c r="B383" s="148" t="s">
        <v>197</v>
      </c>
      <c r="C383" s="2"/>
      <c r="D383" s="2"/>
      <c r="E383" s="169" t="s">
        <v>49</v>
      </c>
      <c r="F383" s="2"/>
      <c r="G383" s="102"/>
      <c r="H383" s="2"/>
      <c r="I383" s="102"/>
      <c r="J383" s="181">
        <f aca="true" t="shared" si="21" ref="J383:M384">J384</f>
        <v>48.3</v>
      </c>
      <c r="K383" s="181">
        <f t="shared" si="21"/>
        <v>48.3</v>
      </c>
      <c r="L383" s="181">
        <f t="shared" si="21"/>
        <v>48.3</v>
      </c>
      <c r="M383" s="181">
        <f t="shared" si="21"/>
        <v>48.3</v>
      </c>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row>
    <row r="384" spans="1:60" ht="30" customHeight="1">
      <c r="A384" s="2"/>
      <c r="B384" s="148" t="s">
        <v>335</v>
      </c>
      <c r="C384" s="2"/>
      <c r="D384" s="2"/>
      <c r="E384" s="2" t="s">
        <v>336</v>
      </c>
      <c r="F384" s="2"/>
      <c r="G384" s="102"/>
      <c r="H384" s="2"/>
      <c r="I384" s="102"/>
      <c r="J384" s="181">
        <f t="shared" si="21"/>
        <v>48.3</v>
      </c>
      <c r="K384" s="181">
        <f t="shared" si="21"/>
        <v>48.3</v>
      </c>
      <c r="L384" s="181">
        <f t="shared" si="21"/>
        <v>48.3</v>
      </c>
      <c r="M384" s="181">
        <f t="shared" si="21"/>
        <v>48.3</v>
      </c>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row>
    <row r="385" spans="1:60" ht="49.5" customHeight="1">
      <c r="A385" s="2"/>
      <c r="B385" s="12" t="s">
        <v>475</v>
      </c>
      <c r="C385" s="2" t="s">
        <v>320</v>
      </c>
      <c r="D385" s="2" t="s">
        <v>86</v>
      </c>
      <c r="E385" s="2" t="s">
        <v>473</v>
      </c>
      <c r="F385" s="2" t="s">
        <v>38</v>
      </c>
      <c r="G385" s="3" t="s">
        <v>823</v>
      </c>
      <c r="H385" s="2" t="s">
        <v>87</v>
      </c>
      <c r="I385" s="2" t="s">
        <v>474</v>
      </c>
      <c r="J385" s="181">
        <v>48.3</v>
      </c>
      <c r="K385" s="181">
        <v>48.3</v>
      </c>
      <c r="L385" s="181">
        <v>48.3</v>
      </c>
      <c r="M385" s="181">
        <v>48.3</v>
      </c>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row>
    <row r="386" spans="1:13" ht="45" customHeight="1">
      <c r="A386" s="75" t="s">
        <v>406</v>
      </c>
      <c r="B386" s="84" t="s">
        <v>407</v>
      </c>
      <c r="C386" s="75"/>
      <c r="D386" s="75"/>
      <c r="E386" s="75"/>
      <c r="F386" s="75"/>
      <c r="G386" s="75"/>
      <c r="H386" s="75"/>
      <c r="I386" s="75"/>
      <c r="J386" s="180">
        <f>J387</f>
        <v>14409.5</v>
      </c>
      <c r="K386" s="180">
        <f>K387</f>
        <v>14409.5</v>
      </c>
      <c r="L386" s="180">
        <f>L387</f>
        <v>397.3</v>
      </c>
      <c r="M386" s="180">
        <f>M387</f>
        <v>12871.699999999999</v>
      </c>
    </row>
    <row r="387" spans="1:13" ht="45" customHeight="1">
      <c r="A387" s="2"/>
      <c r="B387" s="11" t="s">
        <v>157</v>
      </c>
      <c r="C387" s="2"/>
      <c r="D387" s="2"/>
      <c r="E387" s="2" t="s">
        <v>64</v>
      </c>
      <c r="F387" s="2"/>
      <c r="G387" s="25"/>
      <c r="H387" s="55"/>
      <c r="I387" s="55"/>
      <c r="J387" s="181">
        <f>J388+J389</f>
        <v>14409.5</v>
      </c>
      <c r="K387" s="181">
        <f>K388+K389</f>
        <v>14409.5</v>
      </c>
      <c r="L387" s="181">
        <f>L388+L389</f>
        <v>397.3</v>
      </c>
      <c r="M387" s="181">
        <f>M388+M389</f>
        <v>12871.699999999999</v>
      </c>
    </row>
    <row r="388" spans="1:13" ht="139.5" customHeight="1">
      <c r="A388" s="2"/>
      <c r="B388" s="12" t="s">
        <v>638</v>
      </c>
      <c r="C388" s="236" t="s">
        <v>408</v>
      </c>
      <c r="D388" s="2" t="s">
        <v>9</v>
      </c>
      <c r="E388" s="2" t="s">
        <v>409</v>
      </c>
      <c r="F388" s="2" t="s">
        <v>38</v>
      </c>
      <c r="G388" s="27" t="s">
        <v>824</v>
      </c>
      <c r="H388" s="2" t="s">
        <v>436</v>
      </c>
      <c r="I388" s="2" t="s">
        <v>691</v>
      </c>
      <c r="J388" s="181">
        <f>389.6+2</f>
        <v>391.6</v>
      </c>
      <c r="K388" s="181">
        <f>389.6+2</f>
        <v>391.6</v>
      </c>
      <c r="L388" s="181">
        <f>417.8-20.5</f>
        <v>397.3</v>
      </c>
      <c r="M388" s="181">
        <f>438.9-26</f>
        <v>412.9</v>
      </c>
    </row>
    <row r="389" spans="1:13" ht="200.25" customHeight="1">
      <c r="A389" s="2"/>
      <c r="B389" s="12" t="s">
        <v>561</v>
      </c>
      <c r="C389" s="236" t="s">
        <v>408</v>
      </c>
      <c r="D389" s="2" t="s">
        <v>396</v>
      </c>
      <c r="E389" s="2" t="s">
        <v>410</v>
      </c>
      <c r="F389" s="2" t="s">
        <v>91</v>
      </c>
      <c r="G389" s="27" t="s">
        <v>825</v>
      </c>
      <c r="H389" s="2" t="s">
        <v>692</v>
      </c>
      <c r="I389" s="2" t="s">
        <v>693</v>
      </c>
      <c r="J389" s="181">
        <f>6229.4+7788.5</f>
        <v>14017.9</v>
      </c>
      <c r="K389" s="181">
        <f>6229.4+7788.5</f>
        <v>14017.9</v>
      </c>
      <c r="L389" s="181">
        <f>9344.1-9344.1</f>
        <v>0</v>
      </c>
      <c r="M389" s="181">
        <f>15573.5-3114.7</f>
        <v>12458.8</v>
      </c>
    </row>
    <row r="390" spans="1:60" ht="300" customHeight="1">
      <c r="A390" s="75" t="s">
        <v>398</v>
      </c>
      <c r="B390" s="113" t="s">
        <v>397</v>
      </c>
      <c r="C390" s="75"/>
      <c r="D390" s="75"/>
      <c r="E390" s="75"/>
      <c r="F390" s="75"/>
      <c r="G390" s="75"/>
      <c r="H390" s="75"/>
      <c r="I390" s="75"/>
      <c r="J390" s="180">
        <f aca="true" t="shared" si="22" ref="J390:M391">J391</f>
        <v>9307.4</v>
      </c>
      <c r="K390" s="180">
        <f t="shared" si="22"/>
        <v>9307.4</v>
      </c>
      <c r="L390" s="180">
        <f t="shared" si="22"/>
        <v>9640.6</v>
      </c>
      <c r="M390" s="180">
        <f t="shared" si="22"/>
        <v>9767.5</v>
      </c>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row>
    <row r="391" spans="1:60" ht="30" customHeight="1">
      <c r="A391" s="2"/>
      <c r="B391" s="12" t="s">
        <v>230</v>
      </c>
      <c r="C391" s="2"/>
      <c r="D391" s="2"/>
      <c r="E391" s="2" t="s">
        <v>68</v>
      </c>
      <c r="F391" s="10"/>
      <c r="G391" s="4"/>
      <c r="H391" s="2"/>
      <c r="I391" s="2"/>
      <c r="J391" s="181">
        <f t="shared" si="22"/>
        <v>9307.4</v>
      </c>
      <c r="K391" s="181">
        <f t="shared" si="22"/>
        <v>9307.4</v>
      </c>
      <c r="L391" s="181">
        <f t="shared" si="22"/>
        <v>9640.6</v>
      </c>
      <c r="M391" s="181">
        <f t="shared" si="22"/>
        <v>9767.5</v>
      </c>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row>
    <row r="392" spans="1:60" ht="60" customHeight="1">
      <c r="A392" s="2"/>
      <c r="B392" s="12" t="s">
        <v>391</v>
      </c>
      <c r="C392" s="2"/>
      <c r="D392" s="2"/>
      <c r="E392" s="2" t="s">
        <v>392</v>
      </c>
      <c r="F392" s="10"/>
      <c r="G392" s="4"/>
      <c r="H392" s="2"/>
      <c r="I392" s="2"/>
      <c r="J392" s="181">
        <f>J393+J394+J395+J396</f>
        <v>9307.4</v>
      </c>
      <c r="K392" s="181">
        <f>K393+K394+K395+K396</f>
        <v>9307.4</v>
      </c>
      <c r="L392" s="181">
        <f>L393+L394+L395+L396</f>
        <v>9640.6</v>
      </c>
      <c r="M392" s="181">
        <f>M393+M394+M395+M396</f>
        <v>9767.5</v>
      </c>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row>
    <row r="393" spans="1:60" ht="63" customHeight="1">
      <c r="A393" s="265"/>
      <c r="B393" s="331" t="s">
        <v>480</v>
      </c>
      <c r="C393" s="2" t="s">
        <v>322</v>
      </c>
      <c r="D393" s="2" t="s">
        <v>11</v>
      </c>
      <c r="E393" s="2" t="s">
        <v>481</v>
      </c>
      <c r="F393" s="10" t="s">
        <v>222</v>
      </c>
      <c r="G393" s="334" t="s">
        <v>826</v>
      </c>
      <c r="H393" s="359" t="s">
        <v>482</v>
      </c>
      <c r="I393" s="359" t="s">
        <v>483</v>
      </c>
      <c r="J393" s="256">
        <v>0</v>
      </c>
      <c r="K393" s="259">
        <v>0</v>
      </c>
      <c r="L393" s="257">
        <v>0</v>
      </c>
      <c r="M393" s="259">
        <v>0</v>
      </c>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row>
    <row r="394" spans="1:60" ht="63" customHeight="1">
      <c r="A394" s="266"/>
      <c r="B394" s="276"/>
      <c r="C394" s="2" t="s">
        <v>322</v>
      </c>
      <c r="D394" s="2" t="s">
        <v>11</v>
      </c>
      <c r="E394" s="2" t="s">
        <v>481</v>
      </c>
      <c r="F394" s="10" t="s">
        <v>42</v>
      </c>
      <c r="G394" s="335"/>
      <c r="H394" s="359"/>
      <c r="I394" s="359"/>
      <c r="J394" s="256">
        <v>2421.6</v>
      </c>
      <c r="K394" s="259">
        <v>2421.6</v>
      </c>
      <c r="L394" s="257">
        <v>2421.6</v>
      </c>
      <c r="M394" s="259">
        <v>2421.6</v>
      </c>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row>
    <row r="395" spans="1:60" ht="63.75" customHeight="1">
      <c r="A395" s="265"/>
      <c r="B395" s="369" t="s">
        <v>612</v>
      </c>
      <c r="C395" s="2" t="s">
        <v>322</v>
      </c>
      <c r="D395" s="2" t="s">
        <v>11</v>
      </c>
      <c r="E395" s="2" t="s">
        <v>485</v>
      </c>
      <c r="F395" s="10" t="s">
        <v>222</v>
      </c>
      <c r="G395" s="287" t="s">
        <v>931</v>
      </c>
      <c r="H395" s="267" t="s">
        <v>769</v>
      </c>
      <c r="I395" s="267" t="s">
        <v>932</v>
      </c>
      <c r="J395" s="259">
        <v>0</v>
      </c>
      <c r="K395" s="259">
        <v>0</v>
      </c>
      <c r="L395" s="257">
        <v>0</v>
      </c>
      <c r="M395" s="259">
        <v>0</v>
      </c>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row>
    <row r="396" spans="1:60" ht="63.75" customHeight="1">
      <c r="A396" s="266"/>
      <c r="B396" s="370"/>
      <c r="C396" s="2" t="s">
        <v>322</v>
      </c>
      <c r="D396" s="2" t="s">
        <v>11</v>
      </c>
      <c r="E396" s="2" t="s">
        <v>485</v>
      </c>
      <c r="F396" s="10" t="s">
        <v>42</v>
      </c>
      <c r="G396" s="283"/>
      <c r="H396" s="283"/>
      <c r="I396" s="268"/>
      <c r="J396" s="259">
        <v>6885.8</v>
      </c>
      <c r="K396" s="259">
        <v>6885.8</v>
      </c>
      <c r="L396" s="257">
        <v>7219</v>
      </c>
      <c r="M396" s="259">
        <v>7345.9</v>
      </c>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row>
    <row r="397" spans="1:60" ht="330" customHeight="1">
      <c r="A397" s="75" t="s">
        <v>394</v>
      </c>
      <c r="B397" s="84" t="s">
        <v>395</v>
      </c>
      <c r="C397" s="75"/>
      <c r="D397" s="75"/>
      <c r="E397" s="75"/>
      <c r="F397" s="75"/>
      <c r="G397" s="75"/>
      <c r="H397" s="75"/>
      <c r="I397" s="75"/>
      <c r="J397" s="180">
        <f aca="true" t="shared" si="23" ref="J397:M399">J398</f>
        <v>3941.4</v>
      </c>
      <c r="K397" s="180">
        <f t="shared" si="23"/>
        <v>3941.4</v>
      </c>
      <c r="L397" s="180">
        <f t="shared" si="23"/>
        <v>4050.3</v>
      </c>
      <c r="M397" s="180">
        <f t="shared" si="23"/>
        <v>3467.3</v>
      </c>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row>
    <row r="398" spans="1:60" ht="30" customHeight="1">
      <c r="A398" s="2"/>
      <c r="B398" s="12" t="s">
        <v>230</v>
      </c>
      <c r="C398" s="2"/>
      <c r="D398" s="2"/>
      <c r="E398" s="2" t="s">
        <v>68</v>
      </c>
      <c r="F398" s="2"/>
      <c r="G398" s="2"/>
      <c r="H398" s="103"/>
      <c r="I398" s="103"/>
      <c r="J398" s="181">
        <f t="shared" si="23"/>
        <v>3941.4</v>
      </c>
      <c r="K398" s="181">
        <f t="shared" si="23"/>
        <v>3941.4</v>
      </c>
      <c r="L398" s="181">
        <f t="shared" si="23"/>
        <v>4050.3</v>
      </c>
      <c r="M398" s="181">
        <f t="shared" si="23"/>
        <v>3467.3</v>
      </c>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row>
    <row r="399" spans="1:60" ht="15.75" customHeight="1">
      <c r="A399" s="2"/>
      <c r="B399" s="12" t="s">
        <v>231</v>
      </c>
      <c r="C399" s="2"/>
      <c r="D399" s="2"/>
      <c r="E399" s="2" t="s">
        <v>79</v>
      </c>
      <c r="F399" s="10"/>
      <c r="G399" s="2"/>
      <c r="H399" s="103"/>
      <c r="I399" s="103"/>
      <c r="J399" s="181">
        <f t="shared" si="23"/>
        <v>3941.4</v>
      </c>
      <c r="K399" s="181">
        <f>K400</f>
        <v>3941.4</v>
      </c>
      <c r="L399" s="181">
        <f t="shared" si="23"/>
        <v>4050.3</v>
      </c>
      <c r="M399" s="181">
        <f t="shared" si="23"/>
        <v>3467.3</v>
      </c>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row>
    <row r="400" spans="1:60" ht="60" customHeight="1">
      <c r="A400" s="2"/>
      <c r="B400" s="12" t="s">
        <v>391</v>
      </c>
      <c r="C400" s="2"/>
      <c r="D400" s="2"/>
      <c r="E400" s="2" t="s">
        <v>392</v>
      </c>
      <c r="F400" s="10"/>
      <c r="G400" s="2"/>
      <c r="H400" s="103"/>
      <c r="I400" s="103"/>
      <c r="J400" s="181">
        <f>SUM(J401:J403)</f>
        <v>3941.4</v>
      </c>
      <c r="K400" s="181">
        <f>SUM(K401:K403)</f>
        <v>3941.4</v>
      </c>
      <c r="L400" s="181">
        <f>SUM(L401:L403)</f>
        <v>4050.3</v>
      </c>
      <c r="M400" s="181">
        <f>SUM(M401:M403)</f>
        <v>3467.3</v>
      </c>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row>
    <row r="401" spans="1:60" ht="30.75" customHeight="1">
      <c r="A401" s="269"/>
      <c r="B401" s="331" t="s">
        <v>484</v>
      </c>
      <c r="C401" s="2" t="s">
        <v>322</v>
      </c>
      <c r="D401" s="2" t="s">
        <v>12</v>
      </c>
      <c r="E401" s="2" t="s">
        <v>485</v>
      </c>
      <c r="F401" s="10" t="s">
        <v>38</v>
      </c>
      <c r="G401" s="282" t="s">
        <v>942</v>
      </c>
      <c r="H401" s="277" t="s">
        <v>486</v>
      </c>
      <c r="I401" s="277" t="s">
        <v>487</v>
      </c>
      <c r="J401" s="259">
        <v>4.3</v>
      </c>
      <c r="K401" s="259">
        <v>4.3</v>
      </c>
      <c r="L401" s="256">
        <v>4.3</v>
      </c>
      <c r="M401" s="256">
        <v>4.3</v>
      </c>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row>
    <row r="402" spans="1:60" ht="33.75" customHeight="1">
      <c r="A402" s="269"/>
      <c r="B402" s="275"/>
      <c r="C402" s="1" t="s">
        <v>322</v>
      </c>
      <c r="D402" s="1" t="s">
        <v>396</v>
      </c>
      <c r="E402" s="1" t="s">
        <v>485</v>
      </c>
      <c r="F402" s="10" t="s">
        <v>42</v>
      </c>
      <c r="G402" s="263"/>
      <c r="H402" s="263"/>
      <c r="I402" s="263"/>
      <c r="J402" s="259">
        <v>2437.1</v>
      </c>
      <c r="K402" s="259">
        <v>2437.1</v>
      </c>
      <c r="L402" s="257">
        <v>2446</v>
      </c>
      <c r="M402" s="259">
        <v>2163</v>
      </c>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row>
    <row r="403" spans="1:60" ht="52.5" customHeight="1">
      <c r="A403" s="131"/>
      <c r="B403" s="276"/>
      <c r="C403" s="1" t="s">
        <v>322</v>
      </c>
      <c r="D403" s="1" t="s">
        <v>396</v>
      </c>
      <c r="E403" s="1" t="s">
        <v>485</v>
      </c>
      <c r="F403" s="10" t="s">
        <v>233</v>
      </c>
      <c r="G403" s="264"/>
      <c r="H403" s="264"/>
      <c r="I403" s="264"/>
      <c r="J403" s="259">
        <v>1500</v>
      </c>
      <c r="K403" s="259">
        <v>1500</v>
      </c>
      <c r="L403" s="257">
        <v>1600</v>
      </c>
      <c r="M403" s="259">
        <v>1300</v>
      </c>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row>
    <row r="404" spans="1:60" ht="165" customHeight="1">
      <c r="A404" s="75" t="s">
        <v>390</v>
      </c>
      <c r="B404" s="84" t="s">
        <v>389</v>
      </c>
      <c r="C404" s="75"/>
      <c r="D404" s="75"/>
      <c r="E404" s="75"/>
      <c r="F404" s="75"/>
      <c r="G404" s="75"/>
      <c r="H404" s="75"/>
      <c r="I404" s="75"/>
      <c r="J404" s="180">
        <f aca="true" t="shared" si="24" ref="J404:M407">J405</f>
        <v>7765.3</v>
      </c>
      <c r="K404" s="180">
        <f t="shared" si="24"/>
        <v>7765.3</v>
      </c>
      <c r="L404" s="180">
        <f t="shared" si="24"/>
        <v>8373</v>
      </c>
      <c r="M404" s="180">
        <f t="shared" si="24"/>
        <v>8373</v>
      </c>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row>
    <row r="405" spans="1:60" ht="30" customHeight="1">
      <c r="A405" s="2"/>
      <c r="B405" s="12" t="s">
        <v>230</v>
      </c>
      <c r="C405" s="103"/>
      <c r="D405" s="2"/>
      <c r="E405" s="2" t="s">
        <v>68</v>
      </c>
      <c r="F405" s="2"/>
      <c r="G405" s="2"/>
      <c r="H405" s="2"/>
      <c r="I405" s="2"/>
      <c r="J405" s="181">
        <f t="shared" si="24"/>
        <v>7765.3</v>
      </c>
      <c r="K405" s="181">
        <f t="shared" si="24"/>
        <v>7765.3</v>
      </c>
      <c r="L405" s="181">
        <f t="shared" si="24"/>
        <v>8373</v>
      </c>
      <c r="M405" s="181">
        <f t="shared" si="24"/>
        <v>8373</v>
      </c>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row>
    <row r="406" spans="1:60" ht="15" customHeight="1">
      <c r="A406" s="2"/>
      <c r="B406" s="12" t="s">
        <v>231</v>
      </c>
      <c r="C406" s="2"/>
      <c r="D406" s="2"/>
      <c r="E406" s="2" t="s">
        <v>79</v>
      </c>
      <c r="F406" s="2"/>
      <c r="G406" s="2"/>
      <c r="H406" s="2"/>
      <c r="I406" s="2"/>
      <c r="J406" s="181">
        <f t="shared" si="24"/>
        <v>7765.3</v>
      </c>
      <c r="K406" s="181">
        <f t="shared" si="24"/>
        <v>7765.3</v>
      </c>
      <c r="L406" s="181">
        <f t="shared" si="24"/>
        <v>8373</v>
      </c>
      <c r="M406" s="181">
        <f t="shared" si="24"/>
        <v>8373</v>
      </c>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row>
    <row r="407" spans="1:60" ht="60" customHeight="1">
      <c r="A407" s="2"/>
      <c r="B407" s="12" t="s">
        <v>391</v>
      </c>
      <c r="C407" s="2"/>
      <c r="D407" s="2"/>
      <c r="E407" s="10" t="s">
        <v>392</v>
      </c>
      <c r="F407" s="2"/>
      <c r="G407" s="4"/>
      <c r="H407" s="5"/>
      <c r="I407" s="5"/>
      <c r="J407" s="181">
        <f>J408</f>
        <v>7765.3</v>
      </c>
      <c r="K407" s="181">
        <f t="shared" si="24"/>
        <v>7765.3</v>
      </c>
      <c r="L407" s="181">
        <f t="shared" si="24"/>
        <v>8373</v>
      </c>
      <c r="M407" s="181">
        <f t="shared" si="24"/>
        <v>8373</v>
      </c>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row>
    <row r="408" spans="1:60" ht="88.5" customHeight="1">
      <c r="A408" s="131"/>
      <c r="B408" s="87" t="s">
        <v>779</v>
      </c>
      <c r="C408" s="171" t="s">
        <v>322</v>
      </c>
      <c r="D408" s="2" t="s">
        <v>12</v>
      </c>
      <c r="E408" s="172" t="s">
        <v>488</v>
      </c>
      <c r="F408" s="2" t="s">
        <v>42</v>
      </c>
      <c r="G408" s="94" t="s">
        <v>827</v>
      </c>
      <c r="H408" s="207" t="s">
        <v>393</v>
      </c>
      <c r="I408" s="207" t="s">
        <v>489</v>
      </c>
      <c r="J408" s="259">
        <v>7765.3</v>
      </c>
      <c r="K408" s="259">
        <v>7765.3</v>
      </c>
      <c r="L408" s="257">
        <v>8373</v>
      </c>
      <c r="M408" s="257">
        <v>8373</v>
      </c>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row>
    <row r="409" spans="1:60" ht="240" customHeight="1">
      <c r="A409" s="75" t="s">
        <v>511</v>
      </c>
      <c r="B409" s="84" t="s">
        <v>512</v>
      </c>
      <c r="C409" s="75"/>
      <c r="D409" s="75"/>
      <c r="E409" s="75"/>
      <c r="F409" s="75"/>
      <c r="G409" s="75"/>
      <c r="H409" s="75"/>
      <c r="I409" s="75"/>
      <c r="J409" s="180">
        <f aca="true" t="shared" si="25" ref="J409:M410">J410</f>
        <v>694.1</v>
      </c>
      <c r="K409" s="180">
        <f t="shared" si="25"/>
        <v>694.1</v>
      </c>
      <c r="L409" s="180">
        <f t="shared" si="25"/>
        <v>694.1</v>
      </c>
      <c r="M409" s="180">
        <f t="shared" si="25"/>
        <v>694.1</v>
      </c>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row>
    <row r="410" spans="1:60" ht="45" customHeight="1">
      <c r="A410" s="2"/>
      <c r="B410" s="137" t="s">
        <v>337</v>
      </c>
      <c r="C410" s="196"/>
      <c r="D410" s="2"/>
      <c r="E410" s="172" t="s">
        <v>49</v>
      </c>
      <c r="F410" s="2"/>
      <c r="G410" s="150"/>
      <c r="H410" s="150"/>
      <c r="I410" s="150"/>
      <c r="J410" s="181">
        <f>J411</f>
        <v>694.1</v>
      </c>
      <c r="K410" s="181">
        <f t="shared" si="25"/>
        <v>694.1</v>
      </c>
      <c r="L410" s="181">
        <f t="shared" si="25"/>
        <v>694.1</v>
      </c>
      <c r="M410" s="181">
        <f t="shared" si="25"/>
        <v>694.1</v>
      </c>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row>
    <row r="411" spans="1:13" s="197" customFormat="1" ht="105" customHeight="1">
      <c r="A411" s="2"/>
      <c r="B411" s="148" t="s">
        <v>468</v>
      </c>
      <c r="C411" s="2" t="s">
        <v>320</v>
      </c>
      <c r="D411" s="2" t="s">
        <v>41</v>
      </c>
      <c r="E411" s="169" t="s">
        <v>661</v>
      </c>
      <c r="F411" s="2" t="s">
        <v>38</v>
      </c>
      <c r="G411" s="95" t="s">
        <v>822</v>
      </c>
      <c r="H411" s="1" t="s">
        <v>258</v>
      </c>
      <c r="I411" s="1" t="s">
        <v>467</v>
      </c>
      <c r="J411" s="181">
        <v>694.1</v>
      </c>
      <c r="K411" s="181">
        <v>694.1</v>
      </c>
      <c r="L411" s="181">
        <v>694.1</v>
      </c>
      <c r="M411" s="181">
        <v>694.1</v>
      </c>
    </row>
    <row r="412" spans="1:60" ht="57" customHeight="1">
      <c r="A412" s="37" t="s">
        <v>118</v>
      </c>
      <c r="B412" s="38" t="s">
        <v>120</v>
      </c>
      <c r="C412" s="42"/>
      <c r="D412" s="42"/>
      <c r="E412" s="42"/>
      <c r="F412" s="42"/>
      <c r="G412" s="43"/>
      <c r="H412" s="42"/>
      <c r="I412" s="42"/>
      <c r="J412" s="179">
        <f>J413+J422+J419</f>
        <v>425596.0956</v>
      </c>
      <c r="K412" s="179">
        <f>K413+K422+K419</f>
        <v>425596.0956</v>
      </c>
      <c r="L412" s="179">
        <f>L413+L422+L419</f>
        <v>427406.6</v>
      </c>
      <c r="M412" s="179">
        <f>M413+M422+M419</f>
        <v>425950.30000000005</v>
      </c>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row>
    <row r="413" spans="1:60" ht="240" customHeight="1">
      <c r="A413" s="75" t="s">
        <v>119</v>
      </c>
      <c r="B413" s="84" t="s">
        <v>121</v>
      </c>
      <c r="C413" s="75"/>
      <c r="D413" s="75"/>
      <c r="E413" s="75"/>
      <c r="F413" s="75"/>
      <c r="G413" s="75"/>
      <c r="H413" s="75"/>
      <c r="I413" s="75"/>
      <c r="J413" s="180">
        <f>J414</f>
        <v>247042.1956</v>
      </c>
      <c r="K413" s="180">
        <f>K414</f>
        <v>247042.1956</v>
      </c>
      <c r="L413" s="180">
        <f>L414</f>
        <v>245019.9</v>
      </c>
      <c r="M413" s="180">
        <f>M414</f>
        <v>247588.59999999998</v>
      </c>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row>
    <row r="414" spans="1:60" ht="30" customHeight="1">
      <c r="A414" s="103"/>
      <c r="B414" s="12" t="s">
        <v>230</v>
      </c>
      <c r="C414" s="103"/>
      <c r="D414" s="2"/>
      <c r="E414" s="2" t="s">
        <v>68</v>
      </c>
      <c r="F414" s="2"/>
      <c r="G414" s="103"/>
      <c r="H414" s="103"/>
      <c r="I414" s="103"/>
      <c r="J414" s="256">
        <f>J415+J417+J416+J418</f>
        <v>247042.1956</v>
      </c>
      <c r="K414" s="256">
        <f>K415+K417+K416+K418</f>
        <v>247042.1956</v>
      </c>
      <c r="L414" s="256">
        <f>L415+L417+L416+L418</f>
        <v>245019.9</v>
      </c>
      <c r="M414" s="256">
        <f>M415+M417+M416+M418</f>
        <v>247588.59999999998</v>
      </c>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row>
    <row r="415" spans="1:60" ht="67.5" customHeight="1">
      <c r="A415" s="277"/>
      <c r="B415" s="366" t="s">
        <v>490</v>
      </c>
      <c r="C415" s="171" t="s">
        <v>322</v>
      </c>
      <c r="D415" s="2" t="s">
        <v>67</v>
      </c>
      <c r="E415" s="10" t="s">
        <v>485</v>
      </c>
      <c r="F415" s="2" t="s">
        <v>42</v>
      </c>
      <c r="G415" s="282" t="s">
        <v>828</v>
      </c>
      <c r="H415" s="277" t="s">
        <v>760</v>
      </c>
      <c r="I415" s="277" t="s">
        <v>761</v>
      </c>
      <c r="J415" s="259">
        <f>222331.66-543.7</f>
        <v>221787.96</v>
      </c>
      <c r="K415" s="259">
        <f>222331.66-543.7</f>
        <v>221787.96</v>
      </c>
      <c r="L415" s="257">
        <f>220354.66-543.7</f>
        <v>219810.96</v>
      </c>
      <c r="M415" s="259">
        <f>222865.82-543.7</f>
        <v>222322.12</v>
      </c>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row>
    <row r="416" spans="1:60" ht="67.5" customHeight="1">
      <c r="A416" s="278"/>
      <c r="B416" s="367"/>
      <c r="C416" s="171" t="s">
        <v>319</v>
      </c>
      <c r="D416" s="2" t="s">
        <v>67</v>
      </c>
      <c r="E416" s="10" t="s">
        <v>485</v>
      </c>
      <c r="F416" s="2" t="s">
        <v>161</v>
      </c>
      <c r="G416" s="299"/>
      <c r="H416" s="286"/>
      <c r="I416" s="286"/>
      <c r="J416" s="256">
        <v>5094.34</v>
      </c>
      <c r="K416" s="256">
        <v>5094.34</v>
      </c>
      <c r="L416" s="256">
        <v>5049.04</v>
      </c>
      <c r="M416" s="256">
        <v>5106.58</v>
      </c>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row>
    <row r="417" spans="1:60" ht="67.5" customHeight="1">
      <c r="A417" s="171"/>
      <c r="B417" s="136" t="s">
        <v>491</v>
      </c>
      <c r="C417" s="171" t="s">
        <v>322</v>
      </c>
      <c r="D417" s="2" t="s">
        <v>67</v>
      </c>
      <c r="E417" s="10" t="s">
        <v>492</v>
      </c>
      <c r="F417" s="2" t="s">
        <v>42</v>
      </c>
      <c r="G417" s="289"/>
      <c r="H417" s="278"/>
      <c r="I417" s="278"/>
      <c r="J417" s="259">
        <v>18776.1</v>
      </c>
      <c r="K417" s="259">
        <v>18776.1</v>
      </c>
      <c r="L417" s="257">
        <v>18776.1</v>
      </c>
      <c r="M417" s="257">
        <v>18776.1</v>
      </c>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row>
    <row r="418" spans="1:60" ht="165.75" customHeight="1">
      <c r="A418" s="243"/>
      <c r="B418" s="96" t="s">
        <v>727</v>
      </c>
      <c r="C418" s="2" t="s">
        <v>322</v>
      </c>
      <c r="D418" s="2" t="s">
        <v>67</v>
      </c>
      <c r="E418" s="10" t="s">
        <v>725</v>
      </c>
      <c r="F418" s="2" t="s">
        <v>42</v>
      </c>
      <c r="G418" s="126" t="s">
        <v>829</v>
      </c>
      <c r="H418" s="102" t="s">
        <v>738</v>
      </c>
      <c r="I418" s="102" t="s">
        <v>737</v>
      </c>
      <c r="J418" s="259">
        <v>1383.7956</v>
      </c>
      <c r="K418" s="259">
        <v>1383.7956</v>
      </c>
      <c r="L418" s="257">
        <v>1383.8</v>
      </c>
      <c r="M418" s="257">
        <v>1383.8</v>
      </c>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row>
    <row r="419" spans="1:60" ht="240" customHeight="1">
      <c r="A419" s="75" t="s">
        <v>614</v>
      </c>
      <c r="B419" s="84" t="s">
        <v>615</v>
      </c>
      <c r="C419" s="75"/>
      <c r="D419" s="75"/>
      <c r="E419" s="75"/>
      <c r="F419" s="75"/>
      <c r="G419" s="75"/>
      <c r="H419" s="75"/>
      <c r="I419" s="75"/>
      <c r="J419" s="180">
        <f aca="true" t="shared" si="26" ref="J419:M420">J420</f>
        <v>10184.4</v>
      </c>
      <c r="K419" s="180">
        <f t="shared" si="26"/>
        <v>10184.4</v>
      </c>
      <c r="L419" s="180">
        <f t="shared" si="26"/>
        <v>9988.6</v>
      </c>
      <c r="M419" s="180">
        <f t="shared" si="26"/>
        <v>9629.9</v>
      </c>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row>
    <row r="420" spans="1:60" ht="30" customHeight="1">
      <c r="A420" s="228"/>
      <c r="B420" s="12" t="s">
        <v>230</v>
      </c>
      <c r="C420" s="228"/>
      <c r="D420" s="2"/>
      <c r="E420" s="2" t="s">
        <v>68</v>
      </c>
      <c r="F420" s="2"/>
      <c r="G420" s="126"/>
      <c r="H420" s="227"/>
      <c r="I420" s="227"/>
      <c r="J420" s="184">
        <f t="shared" si="26"/>
        <v>10184.4</v>
      </c>
      <c r="K420" s="184">
        <f t="shared" si="26"/>
        <v>10184.4</v>
      </c>
      <c r="L420" s="184">
        <f t="shared" si="26"/>
        <v>9988.6</v>
      </c>
      <c r="M420" s="184">
        <f t="shared" si="26"/>
        <v>9629.9</v>
      </c>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row>
    <row r="421" spans="1:60" ht="213.75" customHeight="1">
      <c r="A421" s="228"/>
      <c r="B421" s="96" t="s">
        <v>490</v>
      </c>
      <c r="C421" s="2" t="s">
        <v>322</v>
      </c>
      <c r="D421" s="2" t="s">
        <v>67</v>
      </c>
      <c r="E421" s="10" t="s">
        <v>485</v>
      </c>
      <c r="F421" s="2" t="s">
        <v>42</v>
      </c>
      <c r="G421" s="126" t="s">
        <v>762</v>
      </c>
      <c r="H421" s="227" t="s">
        <v>763</v>
      </c>
      <c r="I421" s="227" t="s">
        <v>764</v>
      </c>
      <c r="J421" s="259">
        <v>10184.4</v>
      </c>
      <c r="K421" s="259">
        <v>10184.4</v>
      </c>
      <c r="L421" s="257">
        <v>9988.6</v>
      </c>
      <c r="M421" s="257">
        <v>9629.9</v>
      </c>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row>
    <row r="422" spans="1:60" ht="240" customHeight="1">
      <c r="A422" s="75" t="s">
        <v>588</v>
      </c>
      <c r="B422" s="84" t="s">
        <v>589</v>
      </c>
      <c r="C422" s="75"/>
      <c r="D422" s="75"/>
      <c r="E422" s="75"/>
      <c r="F422" s="75"/>
      <c r="G422" s="75"/>
      <c r="H422" s="75"/>
      <c r="I422" s="75"/>
      <c r="J422" s="180">
        <f>J423</f>
        <v>168369.49999999997</v>
      </c>
      <c r="K422" s="180">
        <f>K423</f>
        <v>168369.49999999997</v>
      </c>
      <c r="L422" s="180">
        <f>L423</f>
        <v>172398.1</v>
      </c>
      <c r="M422" s="180">
        <f>M423</f>
        <v>168731.80000000002</v>
      </c>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row>
    <row r="423" spans="1:60" ht="30" customHeight="1">
      <c r="A423" s="221"/>
      <c r="B423" s="12" t="s">
        <v>230</v>
      </c>
      <c r="C423" s="221"/>
      <c r="D423" s="221"/>
      <c r="E423" s="221" t="s">
        <v>68</v>
      </c>
      <c r="F423" s="221"/>
      <c r="G423" s="221"/>
      <c r="H423" s="221"/>
      <c r="I423" s="221"/>
      <c r="J423" s="256">
        <f>SUM(J424:J427)</f>
        <v>168369.49999999997</v>
      </c>
      <c r="K423" s="256">
        <f>SUM(K424:K427)</f>
        <v>168369.49999999997</v>
      </c>
      <c r="L423" s="256">
        <f>SUM(L424:L427)</f>
        <v>172398.1</v>
      </c>
      <c r="M423" s="256">
        <f>SUM(M424:M427)</f>
        <v>168731.80000000002</v>
      </c>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row>
    <row r="424" spans="1:60" ht="27" customHeight="1">
      <c r="A424" s="277"/>
      <c r="B424" s="365" t="s">
        <v>490</v>
      </c>
      <c r="C424" s="221" t="s">
        <v>322</v>
      </c>
      <c r="D424" s="2" t="s">
        <v>69</v>
      </c>
      <c r="E424" s="10" t="s">
        <v>485</v>
      </c>
      <c r="F424" s="2" t="s">
        <v>42</v>
      </c>
      <c r="G424" s="282" t="s">
        <v>830</v>
      </c>
      <c r="H424" s="277" t="s">
        <v>765</v>
      </c>
      <c r="I424" s="277" t="s">
        <v>789</v>
      </c>
      <c r="J424" s="259">
        <v>81717.83047</v>
      </c>
      <c r="K424" s="259">
        <v>81717.83047</v>
      </c>
      <c r="L424" s="257">
        <v>83670.74293</v>
      </c>
      <c r="M424" s="259">
        <v>80086.56436</v>
      </c>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row>
    <row r="425" spans="1:60" ht="27" customHeight="1">
      <c r="A425" s="286"/>
      <c r="B425" s="365"/>
      <c r="C425" s="225" t="s">
        <v>322</v>
      </c>
      <c r="D425" s="2" t="s">
        <v>69</v>
      </c>
      <c r="E425" s="10" t="s">
        <v>485</v>
      </c>
      <c r="F425" s="2" t="s">
        <v>233</v>
      </c>
      <c r="G425" s="299"/>
      <c r="H425" s="286"/>
      <c r="I425" s="286"/>
      <c r="J425" s="259">
        <v>81885.90953</v>
      </c>
      <c r="K425" s="259">
        <v>81885.90953</v>
      </c>
      <c r="L425" s="257">
        <v>83841.24707</v>
      </c>
      <c r="M425" s="259">
        <v>83841.24564</v>
      </c>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row>
    <row r="426" spans="1:60" ht="136.5" customHeight="1">
      <c r="A426" s="286"/>
      <c r="B426" s="365"/>
      <c r="C426" s="225" t="s">
        <v>322</v>
      </c>
      <c r="D426" s="2" t="s">
        <v>69</v>
      </c>
      <c r="E426" s="10" t="s">
        <v>485</v>
      </c>
      <c r="F426" s="2" t="s">
        <v>40</v>
      </c>
      <c r="G426" s="299"/>
      <c r="H426" s="286"/>
      <c r="I426" s="286"/>
      <c r="J426" s="259">
        <v>1119.4</v>
      </c>
      <c r="K426" s="259">
        <v>1119.4</v>
      </c>
      <c r="L426" s="257">
        <v>1150.2</v>
      </c>
      <c r="M426" s="259">
        <v>1150.2</v>
      </c>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row>
    <row r="427" spans="1:60" ht="148.5" customHeight="1">
      <c r="A427" s="286"/>
      <c r="B427" s="365"/>
      <c r="C427" s="221" t="s">
        <v>319</v>
      </c>
      <c r="D427" s="221" t="s">
        <v>69</v>
      </c>
      <c r="E427" s="130" t="s">
        <v>485</v>
      </c>
      <c r="F427" s="221" t="s">
        <v>161</v>
      </c>
      <c r="G427" s="299"/>
      <c r="H427" s="286"/>
      <c r="I427" s="286"/>
      <c r="J427" s="256">
        <v>3646.36</v>
      </c>
      <c r="K427" s="256">
        <v>3646.36</v>
      </c>
      <c r="L427" s="256">
        <v>3735.91</v>
      </c>
      <c r="M427" s="256">
        <v>3653.79</v>
      </c>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row>
    <row r="428" spans="1:60" ht="42.75" customHeight="1">
      <c r="A428" s="37" t="s">
        <v>123</v>
      </c>
      <c r="B428" s="100" t="s">
        <v>122</v>
      </c>
      <c r="C428" s="37"/>
      <c r="D428" s="37"/>
      <c r="E428" s="37"/>
      <c r="F428" s="37"/>
      <c r="G428" s="37"/>
      <c r="H428" s="37"/>
      <c r="I428" s="37"/>
      <c r="J428" s="179">
        <v>0</v>
      </c>
      <c r="K428" s="179">
        <v>0</v>
      </c>
      <c r="L428" s="179">
        <v>31275.51</v>
      </c>
      <c r="M428" s="179">
        <v>38055.5</v>
      </c>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row>
    <row r="429" spans="14:60" ht="15" customHeight="1">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row>
    <row r="430" spans="2:60" ht="15.75" customHeight="1">
      <c r="B430" s="134" t="s">
        <v>0</v>
      </c>
      <c r="C430" s="32"/>
      <c r="D430" s="33"/>
      <c r="G430" s="35" t="s">
        <v>3</v>
      </c>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row>
    <row r="431" spans="3:60" ht="15" customHeight="1">
      <c r="C431" s="330" t="s">
        <v>1</v>
      </c>
      <c r="D431" s="330"/>
      <c r="G431" s="36" t="s">
        <v>2</v>
      </c>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row>
    <row r="432" spans="14:60" ht="15" customHeight="1">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row>
    <row r="433" spans="3:60" ht="15" customHeight="1">
      <c r="C433" s="34"/>
      <c r="D433" s="34"/>
      <c r="M433" s="190"/>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row>
    <row r="434" spans="1:60" ht="15.75" customHeight="1">
      <c r="A434" s="8"/>
      <c r="B434" s="329" t="s">
        <v>724</v>
      </c>
      <c r="C434" s="329"/>
      <c r="D434" s="329"/>
      <c r="M434" s="190"/>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row>
    <row r="435" spans="13:60" ht="15" customHeight="1">
      <c r="M435" s="190"/>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row>
    <row r="436" spans="12:60" ht="15" customHeight="1">
      <c r="L436" s="188">
        <v>31649.1</v>
      </c>
      <c r="M436" s="190">
        <f>38279.5</f>
        <v>38279.5</v>
      </c>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row>
    <row r="437" spans="12:60" ht="15" customHeight="1">
      <c r="L437" s="188">
        <f>L436+L9</f>
        <v>1168069.9175900002</v>
      </c>
      <c r="M437" s="188">
        <f>M436+M9</f>
        <v>1172766.38029</v>
      </c>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row>
    <row r="438" spans="13:60" ht="15" customHeight="1">
      <c r="M438" s="190"/>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row>
    <row r="439" spans="13:60" ht="15" customHeight="1">
      <c r="M439" s="190"/>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row>
    <row r="440" spans="13:60" ht="15" customHeight="1">
      <c r="M440" s="190"/>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row>
    <row r="441" spans="13:60" ht="15" customHeight="1">
      <c r="M441" s="190"/>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row>
    <row r="442" spans="13:60" ht="15" customHeight="1">
      <c r="M442" s="190"/>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row>
    <row r="443" spans="13:60" ht="15" customHeight="1">
      <c r="M443" s="190"/>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row>
    <row r="444" spans="13:60" ht="15" customHeight="1">
      <c r="M444" s="190"/>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row>
    <row r="445" spans="13:60" ht="15" customHeight="1">
      <c r="M445" s="190"/>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row>
    <row r="446" spans="13:60" ht="15" customHeight="1">
      <c r="M446" s="190"/>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row>
    <row r="447" spans="13:60" ht="15" customHeight="1">
      <c r="M447" s="190"/>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row>
    <row r="448" spans="13:60" ht="15" customHeight="1">
      <c r="M448" s="190"/>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row>
    <row r="449" spans="1:60" ht="15" customHeight="1">
      <c r="A449" s="8"/>
      <c r="B449" s="8"/>
      <c r="C449" s="8"/>
      <c r="D449" s="8"/>
      <c r="E449" s="8"/>
      <c r="F449" s="8"/>
      <c r="G449" s="8"/>
      <c r="H449" s="8"/>
      <c r="I449" s="8"/>
      <c r="J449" s="190"/>
      <c r="M449" s="190"/>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row>
    <row r="450" spans="1:60" ht="15" customHeight="1">
      <c r="A450" s="8"/>
      <c r="B450" s="8"/>
      <c r="C450" s="8"/>
      <c r="D450" s="8"/>
      <c r="E450" s="8"/>
      <c r="F450" s="8"/>
      <c r="G450" s="8"/>
      <c r="H450" s="8"/>
      <c r="I450" s="8"/>
      <c r="J450" s="190"/>
      <c r="M450" s="190"/>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row>
    <row r="451" spans="1:60" ht="15" customHeight="1">
      <c r="A451" s="8"/>
      <c r="B451" s="8"/>
      <c r="C451" s="8"/>
      <c r="D451" s="8"/>
      <c r="E451" s="8"/>
      <c r="F451" s="8"/>
      <c r="G451" s="8"/>
      <c r="H451" s="8"/>
      <c r="I451" s="8"/>
      <c r="J451" s="190"/>
      <c r="M451" s="190"/>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row>
    <row r="452" spans="1:60" ht="15" customHeight="1">
      <c r="A452" s="8"/>
      <c r="B452" s="8"/>
      <c r="C452" s="8"/>
      <c r="D452" s="8"/>
      <c r="E452" s="8"/>
      <c r="F452" s="8"/>
      <c r="G452" s="8"/>
      <c r="H452" s="8"/>
      <c r="I452" s="8"/>
      <c r="J452" s="190"/>
      <c r="M452" s="190"/>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row>
    <row r="453" spans="1:60" ht="15" customHeight="1">
      <c r="A453" s="8"/>
      <c r="B453" s="8"/>
      <c r="C453" s="8"/>
      <c r="D453" s="8"/>
      <c r="E453" s="8"/>
      <c r="F453" s="8"/>
      <c r="G453" s="8"/>
      <c r="H453" s="8"/>
      <c r="I453" s="8"/>
      <c r="J453" s="190"/>
      <c r="M453" s="190"/>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row>
    <row r="454" spans="1:60" ht="15" customHeight="1">
      <c r="A454" s="8"/>
      <c r="B454" s="8"/>
      <c r="C454" s="8"/>
      <c r="D454" s="8"/>
      <c r="E454" s="8"/>
      <c r="F454" s="8"/>
      <c r="G454" s="8"/>
      <c r="H454" s="8"/>
      <c r="I454" s="8"/>
      <c r="J454" s="190"/>
      <c r="M454" s="190"/>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row>
    <row r="455" spans="1:60" ht="15" customHeight="1">
      <c r="A455" s="8"/>
      <c r="B455" s="8"/>
      <c r="C455" s="8"/>
      <c r="D455" s="8"/>
      <c r="E455" s="8"/>
      <c r="F455" s="8"/>
      <c r="G455" s="8"/>
      <c r="H455" s="8"/>
      <c r="I455" s="8"/>
      <c r="J455" s="190"/>
      <c r="M455" s="190"/>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row>
    <row r="456" spans="1:60" ht="15" customHeight="1">
      <c r="A456" s="8"/>
      <c r="B456" s="8"/>
      <c r="C456" s="8"/>
      <c r="D456" s="8"/>
      <c r="E456" s="8"/>
      <c r="F456" s="8"/>
      <c r="G456" s="8"/>
      <c r="H456" s="8"/>
      <c r="I456" s="8"/>
      <c r="J456" s="190"/>
      <c r="M456" s="190"/>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row>
    <row r="457" spans="1:60" ht="15" customHeight="1">
      <c r="A457" s="8"/>
      <c r="B457" s="8"/>
      <c r="C457" s="8"/>
      <c r="D457" s="8"/>
      <c r="E457" s="8"/>
      <c r="F457" s="8"/>
      <c r="G457" s="8"/>
      <c r="H457" s="8"/>
      <c r="I457" s="8"/>
      <c r="J457" s="190"/>
      <c r="M457" s="190"/>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row>
    <row r="458" spans="1:60" ht="15" customHeight="1">
      <c r="A458" s="8"/>
      <c r="B458" s="8"/>
      <c r="C458" s="8"/>
      <c r="D458" s="8"/>
      <c r="E458" s="8"/>
      <c r="F458" s="8"/>
      <c r="G458" s="8"/>
      <c r="H458" s="8"/>
      <c r="I458" s="8"/>
      <c r="J458" s="190"/>
      <c r="M458" s="190"/>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row>
    <row r="459" spans="1:60" ht="15" customHeight="1">
      <c r="A459" s="8"/>
      <c r="B459" s="8"/>
      <c r="C459" s="8"/>
      <c r="D459" s="8"/>
      <c r="E459" s="8"/>
      <c r="F459" s="8"/>
      <c r="G459" s="8"/>
      <c r="H459" s="8"/>
      <c r="I459" s="8"/>
      <c r="J459" s="190"/>
      <c r="M459" s="190"/>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row>
    <row r="460" spans="1:60" ht="15" customHeight="1">
      <c r="A460" s="8"/>
      <c r="B460" s="8"/>
      <c r="C460" s="8"/>
      <c r="D460" s="8"/>
      <c r="E460" s="8"/>
      <c r="F460" s="8"/>
      <c r="G460" s="8"/>
      <c r="H460" s="8"/>
      <c r="I460" s="8"/>
      <c r="J460" s="190"/>
      <c r="M460" s="190"/>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row>
    <row r="461" spans="1:60" ht="15" customHeight="1">
      <c r="A461" s="8"/>
      <c r="B461" s="8"/>
      <c r="C461" s="8"/>
      <c r="D461" s="8"/>
      <c r="E461" s="8"/>
      <c r="F461" s="8"/>
      <c r="G461" s="8"/>
      <c r="H461" s="8"/>
      <c r="I461" s="8"/>
      <c r="J461" s="190"/>
      <c r="M461" s="190"/>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row>
    <row r="462" spans="1:60" ht="15" customHeight="1">
      <c r="A462" s="8"/>
      <c r="B462" s="8"/>
      <c r="C462" s="8"/>
      <c r="D462" s="8"/>
      <c r="E462" s="8"/>
      <c r="F462" s="8"/>
      <c r="G462" s="8"/>
      <c r="H462" s="8"/>
      <c r="I462" s="8"/>
      <c r="J462" s="190"/>
      <c r="M462" s="190"/>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row>
    <row r="463" spans="1:60" ht="15" customHeight="1">
      <c r="A463" s="8"/>
      <c r="B463" s="8"/>
      <c r="C463" s="8"/>
      <c r="D463" s="8"/>
      <c r="E463" s="8"/>
      <c r="F463" s="8"/>
      <c r="G463" s="8"/>
      <c r="H463" s="8"/>
      <c r="I463" s="8"/>
      <c r="J463" s="190"/>
      <c r="M463" s="190"/>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row>
    <row r="464" spans="1:60" ht="15" customHeight="1">
      <c r="A464" s="8"/>
      <c r="B464" s="8"/>
      <c r="C464" s="8"/>
      <c r="D464" s="8"/>
      <c r="E464" s="8"/>
      <c r="F464" s="8"/>
      <c r="G464" s="8"/>
      <c r="H464" s="8"/>
      <c r="I464" s="8"/>
      <c r="J464" s="190"/>
      <c r="M464" s="190"/>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row>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spans="1:60" s="22" customFormat="1" ht="15" customHeight="1">
      <c r="A479" s="14"/>
      <c r="B479" s="15"/>
      <c r="C479" s="14"/>
      <c r="D479" s="16"/>
      <c r="E479" s="16"/>
      <c r="F479" s="16"/>
      <c r="G479" s="17"/>
      <c r="H479" s="14"/>
      <c r="I479" s="14"/>
      <c r="J479" s="188"/>
      <c r="K479" s="188"/>
      <c r="L479" s="188"/>
      <c r="M479" s="189"/>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c r="AZ479" s="65"/>
      <c r="BA479" s="65"/>
      <c r="BB479" s="65"/>
      <c r="BC479" s="65"/>
      <c r="BD479" s="65"/>
      <c r="BE479" s="65"/>
      <c r="BF479" s="65"/>
      <c r="BG479" s="65"/>
      <c r="BH479" s="65"/>
    </row>
    <row r="480" ht="15" customHeight="1">
      <c r="L480" s="205"/>
    </row>
    <row r="481" ht="15" customHeight="1"/>
    <row r="482" ht="15" customHeight="1"/>
    <row r="483" ht="15" customHeight="1">
      <c r="M483" s="234"/>
    </row>
  </sheetData>
  <sheetProtection/>
  <mergeCells count="260">
    <mergeCell ref="B185:B186"/>
    <mergeCell ref="B211:B212"/>
    <mergeCell ref="A211:A212"/>
    <mergeCell ref="B237:B238"/>
    <mergeCell ref="B244:B246"/>
    <mergeCell ref="B239:B240"/>
    <mergeCell ref="A301:A304"/>
    <mergeCell ref="A289:A296"/>
    <mergeCell ref="B283:B285"/>
    <mergeCell ref="I297:I300"/>
    <mergeCell ref="I289:I296"/>
    <mergeCell ref="A318:A321"/>
    <mergeCell ref="B299:B300"/>
    <mergeCell ref="B306:B307"/>
    <mergeCell ref="B289:B296"/>
    <mergeCell ref="A299:A300"/>
    <mergeCell ref="F167:F168"/>
    <mergeCell ref="D165:D166"/>
    <mergeCell ref="E185:E186"/>
    <mergeCell ref="C185:C186"/>
    <mergeCell ref="G297:G300"/>
    <mergeCell ref="G301:G304"/>
    <mergeCell ref="F185:F186"/>
    <mergeCell ref="G201:G202"/>
    <mergeCell ref="A393:A394"/>
    <mergeCell ref="A343:A345"/>
    <mergeCell ref="A401:A402"/>
    <mergeCell ref="B334:B336"/>
    <mergeCell ref="G395:G396"/>
    <mergeCell ref="I306:I307"/>
    <mergeCell ref="G306:G307"/>
    <mergeCell ref="I334:I336"/>
    <mergeCell ref="B393:B394"/>
    <mergeCell ref="I318:I321"/>
    <mergeCell ref="A424:A427"/>
    <mergeCell ref="B424:B427"/>
    <mergeCell ref="A415:A416"/>
    <mergeCell ref="A334:A336"/>
    <mergeCell ref="B415:B416"/>
    <mergeCell ref="B343:B345"/>
    <mergeCell ref="B395:B396"/>
    <mergeCell ref="B337:B341"/>
    <mergeCell ref="B401:B403"/>
    <mergeCell ref="A395:A396"/>
    <mergeCell ref="I239:I241"/>
    <mergeCell ref="G283:G285"/>
    <mergeCell ref="H289:H296"/>
    <mergeCell ref="H271:H272"/>
    <mergeCell ref="G262:G263"/>
    <mergeCell ref="H229:H230"/>
    <mergeCell ref="I257:I258"/>
    <mergeCell ref="G257:G258"/>
    <mergeCell ref="H283:H285"/>
    <mergeCell ref="G220:G221"/>
    <mergeCell ref="H262:H263"/>
    <mergeCell ref="G289:G296"/>
    <mergeCell ref="H318:H321"/>
    <mergeCell ref="G318:G321"/>
    <mergeCell ref="I185:I186"/>
    <mergeCell ref="G239:G241"/>
    <mergeCell ref="F337:F338"/>
    <mergeCell ref="H306:H307"/>
    <mergeCell ref="G147:G148"/>
    <mergeCell ref="H257:H258"/>
    <mergeCell ref="G244:G246"/>
    <mergeCell ref="H297:H300"/>
    <mergeCell ref="G271:G272"/>
    <mergeCell ref="H244:H246"/>
    <mergeCell ref="H358:H359"/>
    <mergeCell ref="H415:H417"/>
    <mergeCell ref="I401:I403"/>
    <mergeCell ref="I325:I327"/>
    <mergeCell ref="I343:I345"/>
    <mergeCell ref="I337:I341"/>
    <mergeCell ref="H337:H341"/>
    <mergeCell ref="H325:H327"/>
    <mergeCell ref="H334:H336"/>
    <mergeCell ref="I424:I427"/>
    <mergeCell ref="G415:G417"/>
    <mergeCell ref="I415:I417"/>
    <mergeCell ref="I393:I394"/>
    <mergeCell ref="G401:G403"/>
    <mergeCell ref="H401:H403"/>
    <mergeCell ref="H395:H396"/>
    <mergeCell ref="H424:H427"/>
    <mergeCell ref="I395:I396"/>
    <mergeCell ref="H393:H394"/>
    <mergeCell ref="G15:G22"/>
    <mergeCell ref="I358:I359"/>
    <mergeCell ref="H343:H345"/>
    <mergeCell ref="G169:G170"/>
    <mergeCell ref="G229:G230"/>
    <mergeCell ref="G211:G212"/>
    <mergeCell ref="I98:I100"/>
    <mergeCell ref="H15:H22"/>
    <mergeCell ref="G137:G140"/>
    <mergeCell ref="I267:I269"/>
    <mergeCell ref="J1:M1"/>
    <mergeCell ref="A3:M3"/>
    <mergeCell ref="J6:K6"/>
    <mergeCell ref="A5:B7"/>
    <mergeCell ref="J5:M5"/>
    <mergeCell ref="C5:C7"/>
    <mergeCell ref="E5:E7"/>
    <mergeCell ref="L6:M6"/>
    <mergeCell ref="F5:F7"/>
    <mergeCell ref="M185:M186"/>
    <mergeCell ref="D5:D7"/>
    <mergeCell ref="K185:K186"/>
    <mergeCell ref="L339:L340"/>
    <mergeCell ref="K339:K340"/>
    <mergeCell ref="L167:L168"/>
    <mergeCell ref="J337:J338"/>
    <mergeCell ref="J167:J168"/>
    <mergeCell ref="L337:L338"/>
    <mergeCell ref="J185:J186"/>
    <mergeCell ref="I42:I43"/>
    <mergeCell ref="I50:I51"/>
    <mergeCell ref="I30:I34"/>
    <mergeCell ref="M339:M340"/>
    <mergeCell ref="K337:K338"/>
    <mergeCell ref="M337:M338"/>
    <mergeCell ref="K167:K168"/>
    <mergeCell ref="M167:M168"/>
    <mergeCell ref="J339:J340"/>
    <mergeCell ref="L185:L186"/>
    <mergeCell ref="H82:H84"/>
    <mergeCell ref="G30:G34"/>
    <mergeCell ref="H50:H51"/>
    <mergeCell ref="H42:H43"/>
    <mergeCell ref="H75:H76"/>
    <mergeCell ref="G5:I6"/>
    <mergeCell ref="G45:G46"/>
    <mergeCell ref="H45:H46"/>
    <mergeCell ref="G50:G51"/>
    <mergeCell ref="I25:I28"/>
    <mergeCell ref="B434:D434"/>
    <mergeCell ref="C431:D431"/>
    <mergeCell ref="G334:G336"/>
    <mergeCell ref="B301:B304"/>
    <mergeCell ref="G393:G394"/>
    <mergeCell ref="B318:B321"/>
    <mergeCell ref="E339:E340"/>
    <mergeCell ref="G358:G359"/>
    <mergeCell ref="G325:G327"/>
    <mergeCell ref="E337:E338"/>
    <mergeCell ref="G343:G345"/>
    <mergeCell ref="B358:B359"/>
    <mergeCell ref="G424:G427"/>
    <mergeCell ref="I15:I22"/>
    <mergeCell ref="G75:G76"/>
    <mergeCell ref="H185:H186"/>
    <mergeCell ref="I101:I102"/>
    <mergeCell ref="I159:I161"/>
    <mergeCell ref="I75:I76"/>
    <mergeCell ref="G224:G226"/>
    <mergeCell ref="A15:A16"/>
    <mergeCell ref="B15:B16"/>
    <mergeCell ref="A24:A26"/>
    <mergeCell ref="G101:G102"/>
    <mergeCell ref="A98:A99"/>
    <mergeCell ref="I82:I84"/>
    <mergeCell ref="A91:A93"/>
    <mergeCell ref="G25:G28"/>
    <mergeCell ref="H30:H34"/>
    <mergeCell ref="H25:H28"/>
    <mergeCell ref="B50:B51"/>
    <mergeCell ref="I45:I46"/>
    <mergeCell ref="G92:G94"/>
    <mergeCell ref="G42:G43"/>
    <mergeCell ref="B91:B93"/>
    <mergeCell ref="B98:B99"/>
    <mergeCell ref="H98:H100"/>
    <mergeCell ref="H92:H94"/>
    <mergeCell ref="I92:I94"/>
    <mergeCell ref="G82:G84"/>
    <mergeCell ref="M147:M148"/>
    <mergeCell ref="L165:L166"/>
    <mergeCell ref="J165:J166"/>
    <mergeCell ref="K147:K148"/>
    <mergeCell ref="M165:M166"/>
    <mergeCell ref="L147:L148"/>
    <mergeCell ref="J147:J148"/>
    <mergeCell ref="K165:K166"/>
    <mergeCell ref="A324:A327"/>
    <mergeCell ref="C337:C338"/>
    <mergeCell ref="D337:D338"/>
    <mergeCell ref="B324:B327"/>
    <mergeCell ref="A337:A341"/>
    <mergeCell ref="G337:G341"/>
    <mergeCell ref="D339:D340"/>
    <mergeCell ref="F339:F340"/>
    <mergeCell ref="C339:C340"/>
    <mergeCell ref="B101:B102"/>
    <mergeCell ref="E147:E148"/>
    <mergeCell ref="B107:B108"/>
    <mergeCell ref="D147:D148"/>
    <mergeCell ref="E165:E166"/>
    <mergeCell ref="E167:E168"/>
    <mergeCell ref="C165:C166"/>
    <mergeCell ref="D167:D168"/>
    <mergeCell ref="C147:C148"/>
    <mergeCell ref="B165:B166"/>
    <mergeCell ref="G98:G100"/>
    <mergeCell ref="I237:I238"/>
    <mergeCell ref="I201:I202"/>
    <mergeCell ref="I211:I212"/>
    <mergeCell ref="I229:I230"/>
    <mergeCell ref="I244:I246"/>
    <mergeCell ref="H239:H241"/>
    <mergeCell ref="I147:I148"/>
    <mergeCell ref="G159:G161"/>
    <mergeCell ref="H147:H148"/>
    <mergeCell ref="H101:H102"/>
    <mergeCell ref="I301:I304"/>
    <mergeCell ref="I262:I263"/>
    <mergeCell ref="G267:G269"/>
    <mergeCell ref="I216:I217"/>
    <mergeCell ref="I172:I174"/>
    <mergeCell ref="G237:G238"/>
    <mergeCell ref="I224:I226"/>
    <mergeCell ref="I283:I285"/>
    <mergeCell ref="I271:I272"/>
    <mergeCell ref="A105:A106"/>
    <mergeCell ref="A165:A166"/>
    <mergeCell ref="B147:B148"/>
    <mergeCell ref="A107:A108"/>
    <mergeCell ref="B167:B168"/>
    <mergeCell ref="D185:D186"/>
    <mergeCell ref="B105:B106"/>
    <mergeCell ref="A147:A148"/>
    <mergeCell ref="A167:A168"/>
    <mergeCell ref="C167:C168"/>
    <mergeCell ref="H172:H174"/>
    <mergeCell ref="H169:H170"/>
    <mergeCell ref="H211:H212"/>
    <mergeCell ref="H220:H221"/>
    <mergeCell ref="G216:G217"/>
    <mergeCell ref="G192:G193"/>
    <mergeCell ref="G172:G174"/>
    <mergeCell ref="F147:F148"/>
    <mergeCell ref="H237:H238"/>
    <mergeCell ref="H201:H202"/>
    <mergeCell ref="H224:H226"/>
    <mergeCell ref="H105:H108"/>
    <mergeCell ref="G185:G186"/>
    <mergeCell ref="H192:H193"/>
    <mergeCell ref="H137:H140"/>
    <mergeCell ref="H159:H161"/>
    <mergeCell ref="F165:F166"/>
    <mergeCell ref="I105:I108"/>
    <mergeCell ref="I220:I221"/>
    <mergeCell ref="H216:H217"/>
    <mergeCell ref="I137:I140"/>
    <mergeCell ref="I192:I193"/>
    <mergeCell ref="G142:G143"/>
    <mergeCell ref="H142:H143"/>
    <mergeCell ref="I142:I143"/>
    <mergeCell ref="G105:G108"/>
    <mergeCell ref="I169:I170"/>
  </mergeCells>
  <printOptions/>
  <pageMargins left="0.3937007874015748" right="0" top="0.1968503937007874" bottom="0" header="0.4724409448818898" footer="0.4330708661417323"/>
  <pageSetup fitToHeight="25" horizontalDpi="600" verticalDpi="600" orientation="landscape" paperSize="9" scale="50" r:id="rId1"/>
  <rowBreaks count="3" manualBreakCount="3">
    <brk id="134" max="12" man="1"/>
    <brk id="175" max="12" man="1"/>
    <brk id="18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ФИНТЕХ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fau-2</cp:lastModifiedBy>
  <cp:lastPrinted>2023-11-29T10:19:12Z</cp:lastPrinted>
  <dcterms:created xsi:type="dcterms:W3CDTF">2007-10-09T08:43:44Z</dcterms:created>
  <dcterms:modified xsi:type="dcterms:W3CDTF">2024-02-07T03:34:11Z</dcterms:modified>
  <cp:category/>
  <cp:version/>
  <cp:contentType/>
  <cp:contentStatus/>
</cp:coreProperties>
</file>